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6c351090d36eaa/Documents/BUDGETS/2025-2026/"/>
    </mc:Choice>
  </mc:AlternateContent>
  <xr:revisionPtr revIDLastSave="0" documentId="8_{D836F129-A6F9-4892-8A12-8FD9BABFA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Work Paper" sheetId="4" r:id="rId1"/>
  </sheets>
  <definedNames>
    <definedName name="_xlnm.Print_Area" localSheetId="0">'Budget Work Paper'!$A:$H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4" i="4" l="1"/>
  <c r="G132" i="4" l="1"/>
  <c r="G87" i="4"/>
  <c r="E95" i="4"/>
  <c r="G95" i="4" s="1"/>
  <c r="G130" i="4"/>
  <c r="G75" i="4"/>
  <c r="G74" i="4"/>
  <c r="G101" i="4"/>
  <c r="G102" i="4"/>
  <c r="E96" i="4"/>
  <c r="G96" i="4" s="1"/>
  <c r="G133" i="4"/>
  <c r="E184" i="4"/>
  <c r="G184" i="4" s="1"/>
  <c r="G185" i="4" s="1"/>
  <c r="G187" i="4" s="1"/>
  <c r="G189" i="4" s="1"/>
  <c r="E161" i="4"/>
  <c r="G161" i="4" s="1"/>
  <c r="G162" i="4" s="1"/>
  <c r="G164" i="4" s="1"/>
  <c r="G166" i="4" s="1"/>
  <c r="E125" i="4"/>
  <c r="G125" i="4" s="1"/>
  <c r="E124" i="4"/>
  <c r="G124" i="4" s="1"/>
  <c r="E107" i="4"/>
  <c r="G107" i="4" s="1"/>
  <c r="E82" i="4"/>
  <c r="G82" i="4" s="1"/>
  <c r="E83" i="4"/>
  <c r="G83" i="4" s="1"/>
  <c r="E84" i="4"/>
  <c r="E85" i="4"/>
  <c r="G85" i="4" s="1"/>
  <c r="E86" i="4"/>
  <c r="G86" i="4" s="1"/>
  <c r="E88" i="4"/>
  <c r="G88" i="4" s="1"/>
  <c r="E89" i="4"/>
  <c r="G89" i="4" s="1"/>
  <c r="E90" i="4"/>
  <c r="G90" i="4" s="1"/>
  <c r="E91" i="4"/>
  <c r="G91" i="4" s="1"/>
  <c r="E92" i="4"/>
  <c r="G92" i="4" s="1"/>
  <c r="E93" i="4"/>
  <c r="G93" i="4" s="1"/>
  <c r="E94" i="4"/>
  <c r="G94" i="4" s="1"/>
  <c r="E97" i="4"/>
  <c r="G97" i="4" s="1"/>
  <c r="E98" i="4"/>
  <c r="G98" i="4" s="1"/>
  <c r="E99" i="4"/>
  <c r="G99" i="4" s="1"/>
  <c r="E100" i="4"/>
  <c r="G100" i="4" s="1"/>
  <c r="E103" i="4"/>
  <c r="G103" i="4" s="1"/>
  <c r="E104" i="4"/>
  <c r="G104" i="4" s="1"/>
  <c r="E105" i="4"/>
  <c r="G105" i="4" s="1"/>
  <c r="E106" i="4"/>
  <c r="G106" i="4" s="1"/>
  <c r="E81" i="4"/>
  <c r="G81" i="4" s="1"/>
  <c r="E77" i="4"/>
  <c r="G77" i="4" s="1"/>
  <c r="E67" i="4"/>
  <c r="G67" i="4" s="1"/>
  <c r="E68" i="4"/>
  <c r="G68" i="4" s="1"/>
  <c r="E69" i="4"/>
  <c r="G69" i="4" s="1"/>
  <c r="E70" i="4"/>
  <c r="G70" i="4" s="1"/>
  <c r="E71" i="4"/>
  <c r="G71" i="4" s="1"/>
  <c r="E72" i="4"/>
  <c r="G72" i="4" s="1"/>
  <c r="E73" i="4"/>
  <c r="G73" i="4" s="1"/>
  <c r="E76" i="4"/>
  <c r="G76" i="4" s="1"/>
  <c r="E66" i="4"/>
  <c r="G66" i="4" s="1"/>
  <c r="E45" i="4"/>
  <c r="G45" i="4" s="1"/>
  <c r="E44" i="4"/>
  <c r="G44" i="4" s="1"/>
  <c r="E43" i="4"/>
  <c r="G43" i="4" s="1"/>
  <c r="E39" i="4"/>
  <c r="G39" i="4" s="1"/>
  <c r="E38" i="4"/>
  <c r="G38" i="4" s="1"/>
  <c r="E37" i="4"/>
  <c r="G37" i="4" s="1"/>
  <c r="E33" i="4"/>
  <c r="G33" i="4" s="1"/>
  <c r="E32" i="4"/>
  <c r="G32" i="4" s="1"/>
  <c r="E31" i="4"/>
  <c r="G31" i="4" s="1"/>
  <c r="E27" i="4"/>
  <c r="G27" i="4" s="1"/>
  <c r="G28" i="4" s="1"/>
  <c r="E19" i="4"/>
  <c r="G19" i="4" s="1"/>
  <c r="E20" i="4"/>
  <c r="G20" i="4" s="1"/>
  <c r="E21" i="4"/>
  <c r="G21" i="4" s="1"/>
  <c r="E22" i="4"/>
  <c r="G22" i="4" s="1"/>
  <c r="E18" i="4"/>
  <c r="G18" i="4" s="1"/>
  <c r="E15" i="4"/>
  <c r="G15" i="4" s="1"/>
  <c r="E16" i="4"/>
  <c r="G16" i="4" s="1"/>
  <c r="E17" i="4"/>
  <c r="G17" i="4" s="1"/>
  <c r="E14" i="4"/>
  <c r="G14" i="4" s="1"/>
  <c r="A56" i="4"/>
  <c r="A114" i="4" s="1"/>
  <c r="A151" i="4" s="1"/>
  <c r="A174" i="4" s="1"/>
  <c r="G139" i="4"/>
  <c r="G140" i="4" s="1"/>
  <c r="G135" i="4"/>
  <c r="G131" i="4"/>
  <c r="G126" i="4"/>
  <c r="G84" i="4"/>
  <c r="G49" i="4"/>
  <c r="G50" i="4" s="1"/>
  <c r="G23" i="4"/>
  <c r="G136" i="4" l="1"/>
  <c r="G127" i="4"/>
  <c r="G108" i="4"/>
  <c r="G78" i="4"/>
  <c r="G46" i="4"/>
  <c r="G40" i="4"/>
  <c r="G34" i="4"/>
  <c r="G24" i="4"/>
  <c r="G52" i="4" l="1"/>
  <c r="G142" i="4"/>
  <c r="D185" i="4"/>
  <c r="D187" i="4" s="1"/>
  <c r="D189" i="4" s="1"/>
  <c r="E185" i="4"/>
  <c r="E187" i="4" s="1"/>
  <c r="E189" i="4" s="1"/>
  <c r="F185" i="4"/>
  <c r="F187" i="4" s="1"/>
  <c r="F189" i="4" s="1"/>
  <c r="C185" i="4"/>
  <c r="C187" i="4" s="1"/>
  <c r="C189" i="4" s="1"/>
  <c r="D162" i="4"/>
  <c r="D164" i="4" s="1"/>
  <c r="D166" i="4" s="1"/>
  <c r="E162" i="4"/>
  <c r="E164" i="4" s="1"/>
  <c r="E166" i="4" s="1"/>
  <c r="F162" i="4"/>
  <c r="F164" i="4" s="1"/>
  <c r="F166" i="4" s="1"/>
  <c r="C162" i="4"/>
  <c r="C164" i="4" s="1"/>
  <c r="C166" i="4" s="1"/>
  <c r="D140" i="4"/>
  <c r="E140" i="4"/>
  <c r="F140" i="4"/>
  <c r="C140" i="4"/>
  <c r="D136" i="4"/>
  <c r="E136" i="4"/>
  <c r="F136" i="4"/>
  <c r="C136" i="4"/>
  <c r="D127" i="4"/>
  <c r="E127" i="4"/>
  <c r="F127" i="4"/>
  <c r="C127" i="4"/>
  <c r="D108" i="4"/>
  <c r="E108" i="4"/>
  <c r="F108" i="4"/>
  <c r="C108" i="4"/>
  <c r="D78" i="4"/>
  <c r="E78" i="4"/>
  <c r="F78" i="4"/>
  <c r="C78" i="4"/>
  <c r="D50" i="4"/>
  <c r="E50" i="4"/>
  <c r="F50" i="4"/>
  <c r="C50" i="4"/>
  <c r="D46" i="4"/>
  <c r="E46" i="4"/>
  <c r="F46" i="4"/>
  <c r="C46" i="4"/>
  <c r="D40" i="4"/>
  <c r="E40" i="4"/>
  <c r="F40" i="4"/>
  <c r="C40" i="4"/>
  <c r="D34" i="4"/>
  <c r="E34" i="4"/>
  <c r="F34" i="4"/>
  <c r="C34" i="4"/>
  <c r="D28" i="4"/>
  <c r="E28" i="4"/>
  <c r="F28" i="4"/>
  <c r="C28" i="4"/>
  <c r="D24" i="4"/>
  <c r="E24" i="4"/>
  <c r="F24" i="4"/>
  <c r="C24" i="4"/>
  <c r="D142" i="4" l="1"/>
  <c r="F52" i="4"/>
  <c r="G144" i="4"/>
  <c r="F142" i="4"/>
  <c r="E52" i="4"/>
  <c r="D52" i="4"/>
  <c r="C142" i="4"/>
  <c r="C52" i="4"/>
  <c r="E142" i="4"/>
  <c r="E144" i="4" l="1"/>
  <c r="F144" i="4"/>
  <c r="D144" i="4"/>
  <c r="C1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Orland Cemetery1</author>
  </authors>
  <commentList>
    <comment ref="F67" authorId="0" shapeId="0" xr:uid="{9B76E95A-EA7B-496A-B756-749AC4DFD4A8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Part-time office assistant 25 hours a week at $20.00 per hour.
Part-time grounds keeper 25 hours a week.
</t>
        </r>
      </text>
    </comment>
    <comment ref="F93" authorId="0" shapeId="0" xr:uid="{2F8E818C-60BF-4B82-856F-631FB193038B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10,000.00 Lawyer Fees reclaimed grave project.
10,000.00 for Misc. Lawyer fees for County Seperation.</t>
        </r>
      </text>
    </comment>
    <comment ref="F95" authorId="0" shapeId="0" xr:uid="{467D4860-00EE-48C6-BBCA-6C54972DBF12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Data Migration and Cloud
Adoption. </t>
        </r>
      </text>
    </comment>
    <comment ref="F99" authorId="0" shapeId="0" xr:uid="{564DFB8F-A36B-4538-AED5-946D42495B89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5,000 Masonic Beautification
$5,000 Trash Bin Project</t>
        </r>
      </text>
    </comment>
    <comment ref="F131" authorId="0" shapeId="0" xr:uid="{61D55944-E3AD-416F-AA67-075204202FAF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New storage building at the Graves. (45,000)</t>
        </r>
      </text>
    </comment>
    <comment ref="F132" authorId="0" shapeId="0" xr:uid="{1F1D2A25-7BDE-462B-B944-392C26E42FC5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New Computer for Office.</t>
        </r>
      </text>
    </comment>
    <comment ref="F135" authorId="0" shapeId="0" xr:uid="{263D6F62-F633-4685-833C-89700AB2CEFF}">
      <text>
        <r>
          <rPr>
            <b/>
            <sz val="9"/>
            <color indexed="81"/>
            <rFont val="Tahoma"/>
            <family val="2"/>
          </rPr>
          <t>Orland Cemetery1:</t>
        </r>
        <r>
          <rPr>
            <sz val="9"/>
            <color indexed="81"/>
            <rFont val="Tahoma"/>
            <family val="2"/>
          </rPr>
          <t xml:space="preserve">
Electric Golf Cart $15,000
Tilt Trailer $20,000
Good Cart $15,000</t>
        </r>
      </text>
    </comment>
  </commentList>
</comments>
</file>

<file path=xl/sharedStrings.xml><?xml version="1.0" encoding="utf-8"?>
<sst xmlns="http://schemas.openxmlformats.org/spreadsheetml/2006/main" count="229" uniqueCount="127">
  <si>
    <t xml:space="preserve">CHARGES FOR CURRENT SERVICES                                                                                                        </t>
  </si>
  <si>
    <t xml:space="preserve">CONTINGENCY                                                                                                                         </t>
  </si>
  <si>
    <t xml:space="preserve">FIXED ASSETS                                                                                                                        </t>
  </si>
  <si>
    <t xml:space="preserve">INTERGOVERNMENTAL REVENUE                                                                                                           </t>
  </si>
  <si>
    <t xml:space="preserve">MISCELLANEOUS REVENUES                                                                                                              </t>
  </si>
  <si>
    <t xml:space="preserve">OTHER CHARGES                                                                                                                       </t>
  </si>
  <si>
    <t xml:space="preserve">OTHER FINANCING SOURCES                                                                                                             </t>
  </si>
  <si>
    <t xml:space="preserve">SALARIES &amp; BENEFITS                                                                                                                 </t>
  </si>
  <si>
    <t xml:space="preserve">SERVICES &amp; SUPPLIES                                                                                                                 </t>
  </si>
  <si>
    <t xml:space="preserve">TAXES                                                                                                                               </t>
  </si>
  <si>
    <t>TOTAL CHARGES FOR CURRENT SERVICES</t>
  </si>
  <si>
    <t>TOTAL CONTINGENCY</t>
  </si>
  <si>
    <t>TOTAL FIXED ASSETS</t>
  </si>
  <si>
    <t>TOTAL INTERGOVERNMENTAL REVENUE</t>
  </si>
  <si>
    <t>TOTAL MISCELLANEOUS REVENUES</t>
  </si>
  <si>
    <t>TOTAL OTHER CHARGES</t>
  </si>
  <si>
    <t>TOTAL OTHER FINANCING SOURCES</t>
  </si>
  <si>
    <t>TOTAL SALARIES &amp; BENEFITS</t>
  </si>
  <si>
    <t>TOTAL TAXES</t>
  </si>
  <si>
    <t>TOTAL USE OF MONEY &amp; PROPERTY</t>
  </si>
  <si>
    <t xml:space="preserve">USE OF MONEY &amp; PROPERTY                                                                                                             </t>
  </si>
  <si>
    <t>01010 SALARIES &amp; WAGES</t>
  </si>
  <si>
    <t>01012 ADDITIONAL HELP</t>
  </si>
  <si>
    <t>01013 OVERTIME PAY</t>
  </si>
  <si>
    <t>01018 COMMISSION &amp; DIRECTOR SALARIES</t>
  </si>
  <si>
    <t>01030 SOCIAL SECURITY</t>
  </si>
  <si>
    <t>01031 MEDICARE COVERAGE</t>
  </si>
  <si>
    <t>01034 RETIREMENT-ER PORTION</t>
  </si>
  <si>
    <t>01040 GROUP HEALTH INSURANCE</t>
  </si>
  <si>
    <t>01045 UNEMPLOYMENT INSURANCE</t>
  </si>
  <si>
    <t>01050 WORKER COMPENSATION INSURANCE</t>
  </si>
  <si>
    <t>03100 AGRICULTURAL</t>
  </si>
  <si>
    <t>03110 CLOTHING &amp; PERSONAL SUPPLIES</t>
  </si>
  <si>
    <t>03120 COMMUNICATIONS</t>
  </si>
  <si>
    <t>03140 HOUSEHOLD EXPENSE</t>
  </si>
  <si>
    <t>03150 INSURANCE</t>
  </si>
  <si>
    <t>03170 MAINT-EQUIPMENT</t>
  </si>
  <si>
    <t>03180 MAINT-STRUCTURES &amp; IMPROVEMENT</t>
  </si>
  <si>
    <t>03190 MEDICAL &amp; LAB SUPPLIES</t>
  </si>
  <si>
    <t>03200 MEMBERSHIPS</t>
  </si>
  <si>
    <t>03210 MISCELLANEOUS EXPENSE</t>
  </si>
  <si>
    <t>03220 OFFICE EXPENSE</t>
  </si>
  <si>
    <t>03225 BAD CHECK EXPENSE</t>
  </si>
  <si>
    <t>03230 PROFESSIONAL SERVICES</t>
  </si>
  <si>
    <t>03231 PROFESSIONAL SERVICES-ADMIN</t>
  </si>
  <si>
    <t>03250 RENTS &amp; LEASES-EQUIP</t>
  </si>
  <si>
    <t>03270 SMALL TOOLS &amp; INSTRUMENTS</t>
  </si>
  <si>
    <t>03280 SPECIAL DEPT EXPENSE</t>
  </si>
  <si>
    <t>04291 FOOD &amp; LODGING</t>
  </si>
  <si>
    <t>04292 GAS &amp; OIL</t>
  </si>
  <si>
    <t>04294 MILEAGE</t>
  </si>
  <si>
    <t>04295 OTHER TRAVEL</t>
  </si>
  <si>
    <t>04300 UTILITIES</t>
  </si>
  <si>
    <t>05700 ADMINISTRATIVE EXPENSE</t>
  </si>
  <si>
    <t>05730 A-87 COST ALLOCATION</t>
  </si>
  <si>
    <t>07200 BUILDINGS &amp; IMPROVEMENTS</t>
  </si>
  <si>
    <t>09900 CONTINGENCY</t>
  </si>
  <si>
    <t>14010 CURRENT SECURED</t>
  </si>
  <si>
    <t>14020 CURRENT UNSECURED</t>
  </si>
  <si>
    <t>14030 PRIOR SECURED TAX</t>
  </si>
  <si>
    <t>14040 PRIOR UNSECURED TAX</t>
  </si>
  <si>
    <t>14045 SB813 SUPP TAXES</t>
  </si>
  <si>
    <t>14046 SB813 CURRENT SECURED</t>
  </si>
  <si>
    <t>14047 SB813 CURRENT UNSECURED</t>
  </si>
  <si>
    <t>44300 INTEREST</t>
  </si>
  <si>
    <t>52240 STATE IN-LIEU TAX</t>
  </si>
  <si>
    <t>52580 HOPTR</t>
  </si>
  <si>
    <t>54621 US FISH &amp; WILDLIFE</t>
  </si>
  <si>
    <t>66400 SALES &amp; SERVICES</t>
  </si>
  <si>
    <t>66450 ENDOWMENT SERVICES</t>
  </si>
  <si>
    <t>66551 ADMINISTRATION FEES</t>
  </si>
  <si>
    <t>74112 MISCELLANEOUS REVENUE</t>
  </si>
  <si>
    <t>74124 INSURANCE REIMB</t>
  </si>
  <si>
    <t>74140 BAD CHECK RECOVERY</t>
  </si>
  <si>
    <t>78103 AUCTION PROCEEDS</t>
  </si>
  <si>
    <t>TOTAL SERVICES &amp; SUPPLIES</t>
  </si>
  <si>
    <t>EXPENSES</t>
  </si>
  <si>
    <t>NET COUNTY RETURN/(COST)</t>
  </si>
  <si>
    <t>TOTAL EXPENSES</t>
  </si>
  <si>
    <t>TOTAL REVENUES</t>
  </si>
  <si>
    <t xml:space="preserve">REVENUES                                                                                                                            </t>
  </si>
  <si>
    <t>TOTAL REVENUES</t>
  </si>
  <si>
    <t>06050000 ORLAND CEMETERY</t>
  </si>
  <si>
    <t>06080000 ORLAND CEM.ENDOWMENT PRINCIPAL</t>
  </si>
  <si>
    <t>06085000 ORLAND CEM ENDOW INTEREST</t>
  </si>
  <si>
    <t>DEPARTMENT:</t>
  </si>
  <si>
    <t>N/A</t>
  </si>
  <si>
    <t>ACTIVITY:</t>
  </si>
  <si>
    <t>HEALTH &amp; SANITATION</t>
  </si>
  <si>
    <t>FUNCTION:</t>
  </si>
  <si>
    <t>COUNTY OF GLENN</t>
  </si>
  <si>
    <t>STATE OF CALIFORNIA</t>
  </si>
  <si>
    <t>BUDGET WORKPAPER</t>
  </si>
  <si>
    <t>WORKING</t>
  </si>
  <si>
    <t>PROVIDED</t>
  </si>
  <si>
    <t>DISTRICT</t>
  </si>
  <si>
    <t>SIGNATURE:</t>
  </si>
  <si>
    <t>ACTUAL</t>
  </si>
  <si>
    <t>BUDGET</t>
  </si>
  <si>
    <t>AMOUNTS</t>
  </si>
  <si>
    <t>CHANGES</t>
  </si>
  <si>
    <t>REQUESTS</t>
  </si>
  <si>
    <t>14048 SB813 PRIOR SECURED</t>
  </si>
  <si>
    <t>14049 SB813 PRIOR UNSECURED</t>
  </si>
  <si>
    <t>07360 SPECIAL DEPT EQUIPMENT</t>
  </si>
  <si>
    <t>14081 BACKFILL TAXES</t>
  </si>
  <si>
    <t>2023-24</t>
  </si>
  <si>
    <t>2024-25</t>
  </si>
  <si>
    <t>666450 ENDOWMENT SERVICES</t>
  </si>
  <si>
    <t>* This amount was calcuated by DOF and has been submitted to the State Controller's Office for approval. If you need the supporting documentation, please request it from DOF.</t>
  </si>
  <si>
    <t>*</t>
  </si>
  <si>
    <t>03281 SPEC DEPT - TRAINING</t>
  </si>
  <si>
    <t>FOR FISCAL YEAR 2025-26</t>
  </si>
  <si>
    <t>2025-26 DOF</t>
  </si>
  <si>
    <t>2025-26</t>
  </si>
  <si>
    <t>2% Increase</t>
  </si>
  <si>
    <t>07325 SOFTWARE UPGRADE</t>
  </si>
  <si>
    <t>03241 LEGAL NOTICES</t>
  </si>
  <si>
    <t>03175 MAINT-EQUIPMENT MATERIALS</t>
  </si>
  <si>
    <t>03283 SHOP SUPPLIES</t>
  </si>
  <si>
    <t>04290 TRANSPORTATION EXPENSES</t>
  </si>
  <si>
    <t>01042 GROUP DENTAL INSURANCE</t>
  </si>
  <si>
    <t>01043 GROUP VISION INSURNACE</t>
  </si>
  <si>
    <t>00636 LEASED EQUIPMENT</t>
  </si>
  <si>
    <t>03236 PROFESSIONAL SERVICES IT</t>
  </si>
  <si>
    <t>07320 COMPUTER EQUIPMENT</t>
  </si>
  <si>
    <t>07350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</si>
</sst>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19" fillId="4" borderId="0" applyNumberFormat="0" applyBorder="0" applyAlignment="0" applyProtection="0"/>
    <xf numFmtId="0" fontId="2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20" fillId="0" borderId="0"/>
    <xf numFmtId="0" fontId="21" fillId="0" borderId="0"/>
    <xf numFmtId="0" fontId="1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1" fontId="26" fillId="0" borderId="0" xfId="53" applyNumberFormat="1" applyFont="1" applyAlignment="1" applyProtection="1">
      <alignment horizontal="right"/>
      <protection locked="0"/>
    </xf>
    <xf numFmtId="164" fontId="27" fillId="0" borderId="0" xfId="58" applyNumberFormat="1" applyFont="1" applyFill="1" applyAlignment="1" applyProtection="1">
      <alignment horizontal="right"/>
      <protection locked="0"/>
    </xf>
    <xf numFmtId="41" fontId="26" fillId="0" borderId="10" xfId="53" applyNumberFormat="1" applyFont="1" applyBorder="1" applyAlignment="1" applyProtection="1">
      <alignment horizontal="right"/>
      <protection locked="0"/>
    </xf>
    <xf numFmtId="0" fontId="27" fillId="0" borderId="0" xfId="0" applyFont="1"/>
    <xf numFmtId="165" fontId="26" fillId="0" borderId="0" xfId="53" applyFont="1" applyProtection="1">
      <protection locked="0"/>
    </xf>
    <xf numFmtId="164" fontId="26" fillId="0" borderId="0" xfId="56" applyNumberFormat="1" applyFont="1" applyFill="1" applyProtection="1">
      <protection locked="0"/>
    </xf>
    <xf numFmtId="164" fontId="27" fillId="0" borderId="0" xfId="1" applyNumberFormat="1" applyFont="1" applyFill="1"/>
    <xf numFmtId="49" fontId="27" fillId="0" borderId="0" xfId="1" applyNumberFormat="1" applyFont="1"/>
    <xf numFmtId="165" fontId="26" fillId="0" borderId="10" xfId="53" applyFont="1" applyBorder="1" applyProtection="1">
      <protection locked="0"/>
    </xf>
    <xf numFmtId="164" fontId="27" fillId="0" borderId="0" xfId="1" applyNumberFormat="1" applyFont="1"/>
    <xf numFmtId="0" fontId="27" fillId="0" borderId="0" xfId="0" applyFont="1" applyAlignment="1">
      <alignment horizontal="left" indent="1"/>
    </xf>
    <xf numFmtId="166" fontId="27" fillId="0" borderId="0" xfId="64" applyNumberFormat="1" applyFont="1" applyFill="1"/>
    <xf numFmtId="164" fontId="27" fillId="0" borderId="0" xfId="0" applyNumberFormat="1" applyFont="1"/>
    <xf numFmtId="164" fontId="27" fillId="0" borderId="0" xfId="1" applyNumberFormat="1" applyFont="1" applyFill="1" applyBorder="1"/>
    <xf numFmtId="164" fontId="27" fillId="0" borderId="11" xfId="1" applyNumberFormat="1" applyFont="1" applyFill="1" applyBorder="1"/>
    <xf numFmtId="164" fontId="27" fillId="0" borderId="11" xfId="0" applyNumberFormat="1" applyFont="1" applyBorder="1"/>
    <xf numFmtId="166" fontId="27" fillId="0" borderId="10" xfId="64" applyNumberFormat="1" applyFont="1" applyFill="1" applyBorder="1"/>
    <xf numFmtId="166" fontId="27" fillId="0" borderId="11" xfId="64" applyNumberFormat="1" applyFont="1" applyFill="1" applyBorder="1"/>
    <xf numFmtId="0" fontId="29" fillId="0" borderId="0" xfId="0" applyFont="1"/>
    <xf numFmtId="165" fontId="30" fillId="0" borderId="0" xfId="53" applyFont="1" applyProtection="1">
      <protection locked="0"/>
    </xf>
    <xf numFmtId="164" fontId="30" fillId="0" borderId="0" xfId="56" applyNumberFormat="1" applyFont="1" applyFill="1" applyProtection="1">
      <protection locked="0"/>
    </xf>
    <xf numFmtId="49" fontId="29" fillId="0" borderId="0" xfId="1" applyNumberFormat="1" applyFont="1" applyAlignment="1"/>
    <xf numFmtId="2" fontId="27" fillId="33" borderId="0" xfId="0" applyNumberFormat="1" applyFont="1" applyFill="1"/>
    <xf numFmtId="165" fontId="30" fillId="0" borderId="0" xfId="53" applyFont="1" applyAlignment="1" applyProtection="1">
      <alignment horizontal="center"/>
      <protection locked="0"/>
    </xf>
    <xf numFmtId="0" fontId="28" fillId="0" borderId="0" xfId="0" applyFont="1" applyAlignment="1">
      <alignment horizontal="center" wrapText="1"/>
    </xf>
    <xf numFmtId="164" fontId="27" fillId="0" borderId="0" xfId="0" applyNumberFormat="1" applyFont="1" applyBorder="1"/>
    <xf numFmtId="0" fontId="31" fillId="0" borderId="0" xfId="0" applyFont="1" applyAlignment="1">
      <alignment horizontal="left" indent="1"/>
    </xf>
    <xf numFmtId="0" fontId="31" fillId="0" borderId="0" xfId="0" applyFont="1" applyAlignment="1">
      <alignment horizontal="left" vertical="top" indent="1"/>
    </xf>
    <xf numFmtId="0" fontId="31" fillId="0" borderId="0" xfId="0" applyFont="1" applyAlignment="1">
      <alignment horizontal="left" vertical="center" indent="1"/>
    </xf>
    <xf numFmtId="164" fontId="31" fillId="0" borderId="0" xfId="1" applyNumberFormat="1" applyFont="1"/>
  </cellXfs>
  <cellStyles count="6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7" xr:uid="{00000000-0005-0000-0000-00000D000000}"/>
    <cellStyle name="60% - Accent2" xfId="26" builtinId="36" customBuiltin="1"/>
    <cellStyle name="60% - Accent2 2" xfId="48" xr:uid="{00000000-0005-0000-0000-00000F000000}"/>
    <cellStyle name="60% - Accent3" xfId="30" builtinId="40" customBuiltin="1"/>
    <cellStyle name="60% - Accent3 2" xfId="49" xr:uid="{00000000-0005-0000-0000-000011000000}"/>
    <cellStyle name="60% - Accent4" xfId="34" builtinId="44" customBuiltin="1"/>
    <cellStyle name="60% - Accent4 2" xfId="50" xr:uid="{00000000-0005-0000-0000-000013000000}"/>
    <cellStyle name="60% - Accent5" xfId="38" builtinId="48" customBuiltin="1"/>
    <cellStyle name="60% - Accent5 2" xfId="51" xr:uid="{00000000-0005-0000-0000-000015000000}"/>
    <cellStyle name="60% - Accent6" xfId="42" builtinId="52" customBuiltin="1"/>
    <cellStyle name="60% - Accent6 2" xfId="52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60" xr:uid="{00000000-0005-0000-0000-000022000000}"/>
    <cellStyle name="Comma 2 3 2" xfId="58" xr:uid="{00000000-0005-0000-0000-000023000000}"/>
    <cellStyle name="Comma 3" xfId="44" xr:uid="{00000000-0005-0000-0000-000024000000}"/>
    <cellStyle name="Comma 3 2 5" xfId="56" xr:uid="{00000000-0005-0000-0000-000025000000}"/>
    <cellStyle name="Comma 4" xfId="62" xr:uid="{69DFF91D-61F5-4DAD-86B4-A9972C670C2B}"/>
    <cellStyle name="Comma 7 2" xfId="57" xr:uid="{00000000-0005-0000-0000-000026000000}"/>
    <cellStyle name="Currency" xfId="64" builtinId="4"/>
    <cellStyle name="Currency 2" xfId="63" xr:uid="{EFE369FA-C1C5-4895-88FB-865FC1ECD2C7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eutral 2" xfId="45" xr:uid="{00000000-0005-0000-0000-000030000000}"/>
    <cellStyle name="Normal" xfId="0" builtinId="0"/>
    <cellStyle name="Normal 10 2 2" xfId="54" xr:uid="{00000000-0005-0000-0000-000032000000}"/>
    <cellStyle name="Normal 2" xfId="53" xr:uid="{00000000-0005-0000-0000-000033000000}"/>
    <cellStyle name="Normal 21" xfId="55" xr:uid="{00000000-0005-0000-0000-000034000000}"/>
    <cellStyle name="Normal 3" xfId="59" xr:uid="{00000000-0005-0000-0000-000035000000}"/>
    <cellStyle name="Normal 4" xfId="46" xr:uid="{00000000-0005-0000-0000-000036000000}"/>
    <cellStyle name="Normal 5" xfId="61" xr:uid="{8E0D73B0-779B-4CDB-AB5A-FD911382B6CD}"/>
    <cellStyle name="Note" xfId="16" builtinId="10" customBuiltin="1"/>
    <cellStyle name="Output" xfId="11" builtinId="21" customBuiltin="1"/>
    <cellStyle name="Title" xfId="2" builtinId="15" customBuiltin="1"/>
    <cellStyle name="Title 2" xfId="43" xr:uid="{00000000-0005-0000-0000-00003A000000}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E27C-C25B-4822-9193-44CD5420A4A9}">
  <sheetPr>
    <pageSetUpPr fitToPage="1"/>
  </sheetPr>
  <dimension ref="A1:K193"/>
  <sheetViews>
    <sheetView tabSelected="1" topLeftCell="A128" workbookViewId="0">
      <selection activeCell="M145" sqref="M145"/>
    </sheetView>
  </sheetViews>
  <sheetFormatPr defaultColWidth="9.140625" defaultRowHeight="15.75" x14ac:dyDescent="0.25"/>
  <cols>
    <col min="1" max="1" width="17.140625" style="4" customWidth="1"/>
    <col min="2" max="2" width="22.42578125" style="10" customWidth="1"/>
    <col min="3" max="4" width="12.7109375" style="7" customWidth="1"/>
    <col min="5" max="5" width="14.28515625" style="4" customWidth="1"/>
    <col min="6" max="7" width="15.7109375" style="4" customWidth="1"/>
    <col min="8" max="16384" width="9.140625" style="4"/>
  </cols>
  <sheetData>
    <row r="1" spans="1:11" x14ac:dyDescent="0.25">
      <c r="A1" s="24" t="s">
        <v>90</v>
      </c>
      <c r="B1" s="24"/>
      <c r="C1" s="24"/>
      <c r="D1" s="24"/>
      <c r="E1" s="24"/>
      <c r="F1" s="24"/>
      <c r="G1" s="24"/>
      <c r="J1" s="23">
        <v>1.02</v>
      </c>
      <c r="K1" s="4" t="s">
        <v>115</v>
      </c>
    </row>
    <row r="2" spans="1:11" x14ac:dyDescent="0.25">
      <c r="A2" s="24" t="s">
        <v>91</v>
      </c>
      <c r="B2" s="24"/>
      <c r="C2" s="24"/>
      <c r="D2" s="24"/>
      <c r="E2" s="24"/>
      <c r="F2" s="24"/>
      <c r="G2" s="24"/>
    </row>
    <row r="3" spans="1:11" x14ac:dyDescent="0.25">
      <c r="A3" s="24" t="s">
        <v>92</v>
      </c>
      <c r="B3" s="24"/>
      <c r="C3" s="24"/>
      <c r="D3" s="24"/>
      <c r="E3" s="24"/>
      <c r="F3" s="24"/>
      <c r="G3" s="24"/>
    </row>
    <row r="4" spans="1:11" x14ac:dyDescent="0.25">
      <c r="A4" s="24" t="s">
        <v>112</v>
      </c>
      <c r="B4" s="24"/>
      <c r="C4" s="24"/>
      <c r="D4" s="24"/>
      <c r="E4" s="24"/>
      <c r="F4" s="24"/>
      <c r="G4" s="24"/>
    </row>
    <row r="5" spans="1:11" x14ac:dyDescent="0.25">
      <c r="A5" s="20"/>
      <c r="B5" s="20"/>
      <c r="C5" s="21"/>
      <c r="D5" s="21"/>
      <c r="E5" s="21"/>
      <c r="F5" s="21"/>
      <c r="G5" s="21"/>
    </row>
    <row r="6" spans="1:11" x14ac:dyDescent="0.25">
      <c r="A6" s="4" t="s">
        <v>85</v>
      </c>
      <c r="B6" s="22" t="s">
        <v>82</v>
      </c>
    </row>
    <row r="7" spans="1:11" x14ac:dyDescent="0.25">
      <c r="A7" s="4" t="s">
        <v>89</v>
      </c>
      <c r="B7" s="8" t="s">
        <v>88</v>
      </c>
    </row>
    <row r="8" spans="1:11" x14ac:dyDescent="0.25">
      <c r="A8" s="4" t="s">
        <v>87</v>
      </c>
      <c r="B8" s="8" t="s">
        <v>86</v>
      </c>
    </row>
    <row r="9" spans="1:11" x14ac:dyDescent="0.25">
      <c r="A9" s="5"/>
      <c r="B9" s="5"/>
      <c r="C9" s="1"/>
      <c r="D9" s="1" t="s">
        <v>107</v>
      </c>
      <c r="E9" s="1" t="s">
        <v>113</v>
      </c>
      <c r="F9" s="2"/>
      <c r="G9" s="1" t="s">
        <v>114</v>
      </c>
    </row>
    <row r="10" spans="1:11" x14ac:dyDescent="0.25">
      <c r="A10" s="5"/>
      <c r="B10" s="5"/>
      <c r="C10" s="1" t="s">
        <v>106</v>
      </c>
      <c r="D10" s="1" t="s">
        <v>93</v>
      </c>
      <c r="E10" s="1" t="s">
        <v>94</v>
      </c>
      <c r="F10" s="1" t="s">
        <v>95</v>
      </c>
      <c r="G10" s="1" t="s">
        <v>95</v>
      </c>
    </row>
    <row r="11" spans="1:11" ht="16.5" thickBot="1" x14ac:dyDescent="0.3">
      <c r="A11" s="9" t="s">
        <v>96</v>
      </c>
      <c r="B11" s="9"/>
      <c r="C11" s="3" t="s">
        <v>97</v>
      </c>
      <c r="D11" s="3" t="s">
        <v>98</v>
      </c>
      <c r="E11" s="3" t="s">
        <v>99</v>
      </c>
      <c r="F11" s="3" t="s">
        <v>100</v>
      </c>
      <c r="G11" s="3" t="s">
        <v>101</v>
      </c>
    </row>
    <row r="12" spans="1:11" ht="16.5" thickTop="1" x14ac:dyDescent="0.25">
      <c r="A12" s="4" t="s">
        <v>80</v>
      </c>
    </row>
    <row r="13" spans="1:11" x14ac:dyDescent="0.25">
      <c r="A13" s="4" t="s">
        <v>9</v>
      </c>
    </row>
    <row r="14" spans="1:11" x14ac:dyDescent="0.25">
      <c r="A14" s="11" t="s">
        <v>57</v>
      </c>
      <c r="C14" s="12">
        <v>347431.49</v>
      </c>
      <c r="D14" s="12">
        <v>349500</v>
      </c>
      <c r="E14" s="7">
        <f>D14+J$1</f>
        <v>349501.02</v>
      </c>
      <c r="F14" s="12">
        <v>22000</v>
      </c>
      <c r="G14" s="12">
        <f t="shared" ref="G14:G23" si="0">E14+F14</f>
        <v>371501.02</v>
      </c>
    </row>
    <row r="15" spans="1:11" x14ac:dyDescent="0.25">
      <c r="A15" s="11" t="s">
        <v>58</v>
      </c>
      <c r="C15" s="7">
        <v>15865.68</v>
      </c>
      <c r="D15" s="7">
        <v>15000</v>
      </c>
      <c r="E15" s="7">
        <f t="shared" ref="E15:E17" si="1">D15+J$1</f>
        <v>15001.02</v>
      </c>
      <c r="F15" s="7">
        <v>3000</v>
      </c>
      <c r="G15" s="13">
        <f t="shared" si="0"/>
        <v>18001.02</v>
      </c>
    </row>
    <row r="16" spans="1:11" x14ac:dyDescent="0.25">
      <c r="A16" s="11" t="s">
        <v>59</v>
      </c>
      <c r="C16" s="7">
        <v>0</v>
      </c>
      <c r="D16" s="7">
        <v>0</v>
      </c>
      <c r="E16" s="7">
        <f t="shared" si="1"/>
        <v>1.02</v>
      </c>
      <c r="F16" s="7">
        <v>0</v>
      </c>
      <c r="G16" s="13">
        <f t="shared" si="0"/>
        <v>1.02</v>
      </c>
    </row>
    <row r="17" spans="1:7" x14ac:dyDescent="0.25">
      <c r="A17" s="11" t="s">
        <v>60</v>
      </c>
      <c r="C17" s="7">
        <v>211.43</v>
      </c>
      <c r="D17" s="7">
        <v>150</v>
      </c>
      <c r="E17" s="7">
        <f t="shared" si="1"/>
        <v>151.02000000000001</v>
      </c>
      <c r="F17" s="7">
        <v>350</v>
      </c>
      <c r="G17" s="13">
        <f t="shared" si="0"/>
        <v>501.02</v>
      </c>
    </row>
    <row r="18" spans="1:7" x14ac:dyDescent="0.25">
      <c r="A18" s="11" t="s">
        <v>61</v>
      </c>
      <c r="C18" s="7">
        <v>300.05</v>
      </c>
      <c r="D18" s="7">
        <v>250</v>
      </c>
      <c r="E18" s="7">
        <f>D18</f>
        <v>250</v>
      </c>
      <c r="F18" s="7"/>
      <c r="G18" s="13">
        <f t="shared" si="0"/>
        <v>250</v>
      </c>
    </row>
    <row r="19" spans="1:7" x14ac:dyDescent="0.25">
      <c r="A19" s="11" t="s">
        <v>62</v>
      </c>
      <c r="C19" s="7">
        <v>3910.22</v>
      </c>
      <c r="D19" s="7">
        <v>4500</v>
      </c>
      <c r="E19" s="7">
        <f t="shared" ref="E19:E22" si="2">D19</f>
        <v>4500</v>
      </c>
      <c r="F19" s="7">
        <v>-1500</v>
      </c>
      <c r="G19" s="13">
        <f t="shared" si="0"/>
        <v>3000</v>
      </c>
    </row>
    <row r="20" spans="1:7" x14ac:dyDescent="0.25">
      <c r="A20" s="11" t="s">
        <v>63</v>
      </c>
      <c r="C20" s="14">
        <v>207.94</v>
      </c>
      <c r="D20" s="14">
        <v>150</v>
      </c>
      <c r="E20" s="7">
        <f t="shared" si="2"/>
        <v>150</v>
      </c>
      <c r="F20" s="14">
        <v>-25</v>
      </c>
      <c r="G20" s="13">
        <f t="shared" si="0"/>
        <v>125</v>
      </c>
    </row>
    <row r="21" spans="1:7" x14ac:dyDescent="0.25">
      <c r="A21" s="11" t="s">
        <v>102</v>
      </c>
      <c r="C21" s="14">
        <v>1888</v>
      </c>
      <c r="D21" s="14">
        <v>1800</v>
      </c>
      <c r="E21" s="7">
        <f t="shared" si="2"/>
        <v>1800</v>
      </c>
      <c r="F21" s="14">
        <v>-400</v>
      </c>
      <c r="G21" s="13">
        <f t="shared" si="0"/>
        <v>1400</v>
      </c>
    </row>
    <row r="22" spans="1:7" x14ac:dyDescent="0.25">
      <c r="A22" s="11" t="s">
        <v>103</v>
      </c>
      <c r="C22" s="14">
        <v>0</v>
      </c>
      <c r="D22" s="14">
        <v>0</v>
      </c>
      <c r="E22" s="7">
        <f t="shared" si="2"/>
        <v>0</v>
      </c>
      <c r="F22" s="14"/>
      <c r="G22" s="13">
        <f t="shared" si="0"/>
        <v>0</v>
      </c>
    </row>
    <row r="23" spans="1:7" x14ac:dyDescent="0.25">
      <c r="A23" s="11" t="s">
        <v>105</v>
      </c>
      <c r="C23" s="15">
        <v>0</v>
      </c>
      <c r="D23" s="15">
        <v>0</v>
      </c>
      <c r="E23" s="15">
        <v>0</v>
      </c>
      <c r="F23" s="15"/>
      <c r="G23" s="16">
        <f t="shared" si="0"/>
        <v>0</v>
      </c>
    </row>
    <row r="24" spans="1:7" x14ac:dyDescent="0.25">
      <c r="A24" s="4" t="s">
        <v>18</v>
      </c>
      <c r="C24" s="7">
        <f>SUM(C14:C23)</f>
        <v>369814.80999999994</v>
      </c>
      <c r="D24" s="7">
        <f t="shared" ref="D24:F24" si="3">SUM(D14:D23)</f>
        <v>371350</v>
      </c>
      <c r="E24" s="7">
        <f t="shared" si="3"/>
        <v>371354.08000000007</v>
      </c>
      <c r="F24" s="7">
        <f t="shared" si="3"/>
        <v>23425</v>
      </c>
      <c r="G24" s="7">
        <f>SUM(G14:G23)</f>
        <v>394779.08000000007</v>
      </c>
    </row>
    <row r="25" spans="1:7" x14ac:dyDescent="0.25">
      <c r="E25" s="7"/>
      <c r="F25" s="7"/>
      <c r="G25" s="13"/>
    </row>
    <row r="26" spans="1:7" x14ac:dyDescent="0.25">
      <c r="A26" s="4" t="s">
        <v>20</v>
      </c>
      <c r="D26" s="4"/>
      <c r="G26" s="13"/>
    </row>
    <row r="27" spans="1:7" x14ac:dyDescent="0.25">
      <c r="A27" s="11" t="s">
        <v>64</v>
      </c>
      <c r="C27" s="15">
        <v>57282.91</v>
      </c>
      <c r="D27" s="15">
        <v>25000</v>
      </c>
      <c r="E27" s="15">
        <f>D27</f>
        <v>25000</v>
      </c>
      <c r="F27" s="15">
        <v>7500</v>
      </c>
      <c r="G27" s="16">
        <f>E27+F27</f>
        <v>32500</v>
      </c>
    </row>
    <row r="28" spans="1:7" x14ac:dyDescent="0.25">
      <c r="A28" s="4" t="s">
        <v>19</v>
      </c>
      <c r="C28" s="7">
        <f>SUM(C27)</f>
        <v>57282.91</v>
      </c>
      <c r="D28" s="7">
        <f t="shared" ref="D28:F28" si="4">SUM(D27)</f>
        <v>25000</v>
      </c>
      <c r="E28" s="7">
        <f t="shared" si="4"/>
        <v>25000</v>
      </c>
      <c r="F28" s="7">
        <f t="shared" si="4"/>
        <v>7500</v>
      </c>
      <c r="G28" s="7">
        <f>SUM(G27)</f>
        <v>32500</v>
      </c>
    </row>
    <row r="29" spans="1:7" x14ac:dyDescent="0.25">
      <c r="E29" s="7"/>
      <c r="F29" s="7"/>
      <c r="G29" s="13"/>
    </row>
    <row r="30" spans="1:7" x14ac:dyDescent="0.25">
      <c r="A30" s="4" t="s">
        <v>3</v>
      </c>
      <c r="D30" s="4"/>
      <c r="G30" s="13"/>
    </row>
    <row r="31" spans="1:7" x14ac:dyDescent="0.25">
      <c r="A31" s="11" t="s">
        <v>65</v>
      </c>
      <c r="C31" s="7">
        <v>133.21</v>
      </c>
      <c r="D31" s="7">
        <v>140</v>
      </c>
      <c r="E31" s="7">
        <f>D31</f>
        <v>140</v>
      </c>
      <c r="F31" s="7">
        <v>-10</v>
      </c>
      <c r="G31" s="13">
        <f>E31+F31</f>
        <v>130</v>
      </c>
    </row>
    <row r="32" spans="1:7" x14ac:dyDescent="0.25">
      <c r="A32" s="11" t="s">
        <v>66</v>
      </c>
      <c r="C32" s="7">
        <v>2657.76</v>
      </c>
      <c r="D32" s="7">
        <v>2300</v>
      </c>
      <c r="E32" s="7">
        <f>D32</f>
        <v>2300</v>
      </c>
      <c r="F32" s="7"/>
      <c r="G32" s="13">
        <f>E32+F32</f>
        <v>2300</v>
      </c>
    </row>
    <row r="33" spans="1:7" x14ac:dyDescent="0.25">
      <c r="A33" s="11" t="s">
        <v>67</v>
      </c>
      <c r="C33" s="15">
        <v>6.92</v>
      </c>
      <c r="D33" s="15">
        <v>2</v>
      </c>
      <c r="E33" s="15">
        <f>D33</f>
        <v>2</v>
      </c>
      <c r="F33" s="15">
        <v>-1</v>
      </c>
      <c r="G33" s="16">
        <f>E33+F33</f>
        <v>1</v>
      </c>
    </row>
    <row r="34" spans="1:7" x14ac:dyDescent="0.25">
      <c r="A34" s="4" t="s">
        <v>13</v>
      </c>
      <c r="C34" s="7">
        <f>SUM(C31:C33)</f>
        <v>2797.8900000000003</v>
      </c>
      <c r="D34" s="7">
        <f t="shared" ref="D34:F34" si="5">SUM(D31:D33)</f>
        <v>2442</v>
      </c>
      <c r="E34" s="7">
        <f t="shared" si="5"/>
        <v>2442</v>
      </c>
      <c r="F34" s="7">
        <f t="shared" si="5"/>
        <v>-11</v>
      </c>
      <c r="G34" s="7">
        <f>SUM(G31:G33)</f>
        <v>2431</v>
      </c>
    </row>
    <row r="35" spans="1:7" x14ac:dyDescent="0.25">
      <c r="E35" s="7"/>
      <c r="F35" s="7"/>
      <c r="G35" s="13"/>
    </row>
    <row r="36" spans="1:7" x14ac:dyDescent="0.25">
      <c r="A36" s="4" t="s">
        <v>0</v>
      </c>
      <c r="D36" s="4"/>
      <c r="G36" s="13"/>
    </row>
    <row r="37" spans="1:7" x14ac:dyDescent="0.25">
      <c r="A37" s="11" t="s">
        <v>68</v>
      </c>
      <c r="C37" s="7">
        <v>135736.26</v>
      </c>
      <c r="D37" s="7">
        <v>132500</v>
      </c>
      <c r="E37" s="7">
        <f>D37</f>
        <v>132500</v>
      </c>
      <c r="F37" s="7">
        <v>20000</v>
      </c>
      <c r="G37" s="13">
        <f>E37+F37</f>
        <v>152500</v>
      </c>
    </row>
    <row r="38" spans="1:7" x14ac:dyDescent="0.25">
      <c r="A38" s="11" t="s">
        <v>108</v>
      </c>
      <c r="C38" s="7">
        <v>1350</v>
      </c>
      <c r="D38" s="7">
        <v>1000</v>
      </c>
      <c r="E38" s="7">
        <f>D38</f>
        <v>1000</v>
      </c>
      <c r="F38" s="7">
        <v>100</v>
      </c>
      <c r="G38" s="13">
        <f>E38+F38</f>
        <v>1100</v>
      </c>
    </row>
    <row r="39" spans="1:7" x14ac:dyDescent="0.25">
      <c r="A39" s="11" t="s">
        <v>70</v>
      </c>
      <c r="C39" s="15">
        <v>500</v>
      </c>
      <c r="D39" s="15">
        <v>500</v>
      </c>
      <c r="E39" s="15">
        <f>D39</f>
        <v>500</v>
      </c>
      <c r="F39" s="15">
        <v>0</v>
      </c>
      <c r="G39" s="16">
        <f>E39+F39</f>
        <v>500</v>
      </c>
    </row>
    <row r="40" spans="1:7" x14ac:dyDescent="0.25">
      <c r="A40" s="4" t="s">
        <v>10</v>
      </c>
      <c r="C40" s="7">
        <f>SUM(C37:C39)</f>
        <v>137586.26</v>
      </c>
      <c r="D40" s="7">
        <f t="shared" ref="D40:F40" si="6">SUM(D37:D39)</f>
        <v>134000</v>
      </c>
      <c r="E40" s="7">
        <f t="shared" si="6"/>
        <v>134000</v>
      </c>
      <c r="F40" s="7">
        <f t="shared" si="6"/>
        <v>20100</v>
      </c>
      <c r="G40" s="7">
        <f>SUM(G37:G39)</f>
        <v>154100</v>
      </c>
    </row>
    <row r="41" spans="1:7" x14ac:dyDescent="0.25">
      <c r="E41" s="7"/>
      <c r="F41" s="7"/>
      <c r="G41" s="13"/>
    </row>
    <row r="42" spans="1:7" x14ac:dyDescent="0.25">
      <c r="A42" s="4" t="s">
        <v>4</v>
      </c>
      <c r="D42" s="4"/>
      <c r="G42" s="13"/>
    </row>
    <row r="43" spans="1:7" x14ac:dyDescent="0.25">
      <c r="A43" s="11" t="s">
        <v>71</v>
      </c>
      <c r="C43" s="7">
        <v>7516.01</v>
      </c>
      <c r="D43" s="7">
        <v>740</v>
      </c>
      <c r="E43" s="7">
        <f>D43</f>
        <v>740</v>
      </c>
      <c r="F43" s="7">
        <v>-740</v>
      </c>
      <c r="G43" s="26">
        <f t="shared" ref="G43:G44" si="7">E43+F43</f>
        <v>0</v>
      </c>
    </row>
    <row r="44" spans="1:7" x14ac:dyDescent="0.25">
      <c r="A44" s="11" t="s">
        <v>72</v>
      </c>
      <c r="C44" s="7">
        <v>5988.08</v>
      </c>
      <c r="D44" s="7">
        <v>6520</v>
      </c>
      <c r="E44" s="7">
        <f>D44</f>
        <v>6520</v>
      </c>
      <c r="F44" s="7">
        <v>-20</v>
      </c>
      <c r="G44" s="26">
        <f t="shared" si="7"/>
        <v>6500</v>
      </c>
    </row>
    <row r="45" spans="1:7" x14ac:dyDescent="0.25">
      <c r="A45" s="11" t="s">
        <v>73</v>
      </c>
      <c r="C45" s="15">
        <v>25</v>
      </c>
      <c r="D45" s="15">
        <v>100</v>
      </c>
      <c r="E45" s="15">
        <f>D45</f>
        <v>100</v>
      </c>
      <c r="F45" s="15"/>
      <c r="G45" s="16">
        <f>E45+F45</f>
        <v>100</v>
      </c>
    </row>
    <row r="46" spans="1:7" x14ac:dyDescent="0.25">
      <c r="A46" s="4" t="s">
        <v>14</v>
      </c>
      <c r="C46" s="7">
        <f>SUM(C43:C45)</f>
        <v>13529.09</v>
      </c>
      <c r="D46" s="7">
        <f t="shared" ref="D46:F46" si="8">SUM(D43:D45)</f>
        <v>7360</v>
      </c>
      <c r="E46" s="7">
        <f t="shared" si="8"/>
        <v>7360</v>
      </c>
      <c r="F46" s="7">
        <f t="shared" si="8"/>
        <v>-760</v>
      </c>
      <c r="G46" s="7">
        <f>SUM(G43:G45)</f>
        <v>6600</v>
      </c>
    </row>
    <row r="47" spans="1:7" x14ac:dyDescent="0.25">
      <c r="E47" s="7"/>
      <c r="F47" s="7"/>
      <c r="G47" s="13"/>
    </row>
    <row r="48" spans="1:7" x14ac:dyDescent="0.25">
      <c r="A48" s="4" t="s">
        <v>6</v>
      </c>
      <c r="D48" s="4"/>
      <c r="G48" s="13"/>
    </row>
    <row r="49" spans="1:7" x14ac:dyDescent="0.25">
      <c r="A49" s="11" t="s">
        <v>74</v>
      </c>
      <c r="C49" s="15">
        <v>5368</v>
      </c>
      <c r="D49" s="15">
        <v>0</v>
      </c>
      <c r="E49" s="15">
        <v>0</v>
      </c>
      <c r="F49" s="15"/>
      <c r="G49" s="16">
        <f>E49+F49</f>
        <v>0</v>
      </c>
    </row>
    <row r="50" spans="1:7" x14ac:dyDescent="0.25">
      <c r="A50" s="4" t="s">
        <v>16</v>
      </c>
      <c r="C50" s="7">
        <f>SUM(C49)</f>
        <v>5368</v>
      </c>
      <c r="D50" s="7">
        <f t="shared" ref="D50:F50" si="9">SUM(D49)</f>
        <v>0</v>
      </c>
      <c r="E50" s="7">
        <f t="shared" si="9"/>
        <v>0</v>
      </c>
      <c r="F50" s="7">
        <f t="shared" si="9"/>
        <v>0</v>
      </c>
      <c r="G50" s="7">
        <f>SUM(G49)</f>
        <v>0</v>
      </c>
    </row>
    <row r="51" spans="1:7" x14ac:dyDescent="0.25">
      <c r="E51" s="7"/>
      <c r="F51" s="7"/>
      <c r="G51" s="13"/>
    </row>
    <row r="52" spans="1:7" x14ac:dyDescent="0.25">
      <c r="A52" s="4" t="s">
        <v>81</v>
      </c>
      <c r="C52" s="7">
        <f>C24+C28+C34+C40+C46+C50</f>
        <v>586378.96</v>
      </c>
      <c r="D52" s="7">
        <f t="shared" ref="D52:F52" si="10">D24+D28+D34+D40+D46+D50</f>
        <v>540152</v>
      </c>
      <c r="E52" s="7">
        <f t="shared" si="10"/>
        <v>540156.08000000007</v>
      </c>
      <c r="F52" s="7">
        <f t="shared" si="10"/>
        <v>50254</v>
      </c>
      <c r="G52" s="7">
        <f>G24+G28+G34+G40+G46+G50</f>
        <v>590410.08000000007</v>
      </c>
    </row>
    <row r="53" spans="1:7" x14ac:dyDescent="0.25">
      <c r="A53" s="24" t="s">
        <v>90</v>
      </c>
      <c r="B53" s="24"/>
      <c r="C53" s="24"/>
      <c r="D53" s="24"/>
      <c r="E53" s="24"/>
      <c r="F53" s="24"/>
      <c r="G53" s="24"/>
    </row>
    <row r="54" spans="1:7" x14ac:dyDescent="0.25">
      <c r="A54" s="24" t="s">
        <v>91</v>
      </c>
      <c r="B54" s="24"/>
      <c r="C54" s="24"/>
      <c r="D54" s="24"/>
      <c r="E54" s="24"/>
      <c r="F54" s="24"/>
      <c r="G54" s="24"/>
    </row>
    <row r="55" spans="1:7" x14ac:dyDescent="0.25">
      <c r="A55" s="24" t="s">
        <v>92</v>
      </c>
      <c r="B55" s="24"/>
      <c r="C55" s="24"/>
      <c r="D55" s="24"/>
      <c r="E55" s="24"/>
      <c r="F55" s="24"/>
      <c r="G55" s="24"/>
    </row>
    <row r="56" spans="1:7" x14ac:dyDescent="0.25">
      <c r="A56" s="24" t="str">
        <f>A4</f>
        <v>FOR FISCAL YEAR 2025-26</v>
      </c>
      <c r="B56" s="24"/>
      <c r="C56" s="24"/>
      <c r="D56" s="24"/>
      <c r="E56" s="24"/>
      <c r="F56" s="24"/>
      <c r="G56" s="24"/>
    </row>
    <row r="57" spans="1:7" x14ac:dyDescent="0.25">
      <c r="A57" s="5"/>
      <c r="B57" s="5"/>
      <c r="C57" s="6"/>
      <c r="D57" s="6"/>
      <c r="E57" s="6"/>
      <c r="F57" s="6"/>
      <c r="G57" s="6"/>
    </row>
    <row r="58" spans="1:7" x14ac:dyDescent="0.25">
      <c r="A58" s="4" t="s">
        <v>85</v>
      </c>
      <c r="B58" s="22" t="s">
        <v>82</v>
      </c>
    </row>
    <row r="59" spans="1:7" x14ac:dyDescent="0.25">
      <c r="A59" s="4" t="s">
        <v>89</v>
      </c>
      <c r="B59" s="8" t="s">
        <v>88</v>
      </c>
    </row>
    <row r="60" spans="1:7" x14ac:dyDescent="0.25">
      <c r="A60" s="4" t="s">
        <v>87</v>
      </c>
      <c r="B60" s="8" t="s">
        <v>86</v>
      </c>
    </row>
    <row r="61" spans="1:7" x14ac:dyDescent="0.25">
      <c r="A61" s="5"/>
      <c r="B61" s="5"/>
      <c r="C61" s="1"/>
      <c r="D61" s="1" t="s">
        <v>107</v>
      </c>
      <c r="E61" s="1" t="s">
        <v>113</v>
      </c>
      <c r="F61" s="2"/>
      <c r="G61" s="1" t="s">
        <v>114</v>
      </c>
    </row>
    <row r="62" spans="1:7" x14ac:dyDescent="0.25">
      <c r="A62" s="5"/>
      <c r="B62" s="5"/>
      <c r="C62" s="1" t="s">
        <v>106</v>
      </c>
      <c r="D62" s="1" t="s">
        <v>93</v>
      </c>
      <c r="E62" s="1" t="s">
        <v>94</v>
      </c>
      <c r="F62" s="1" t="s">
        <v>95</v>
      </c>
      <c r="G62" s="1" t="s">
        <v>95</v>
      </c>
    </row>
    <row r="63" spans="1:7" ht="16.5" thickBot="1" x14ac:dyDescent="0.3">
      <c r="A63" s="9" t="s">
        <v>96</v>
      </c>
      <c r="B63" s="9"/>
      <c r="C63" s="3" t="s">
        <v>97</v>
      </c>
      <c r="D63" s="3" t="s">
        <v>98</v>
      </c>
      <c r="E63" s="3" t="s">
        <v>99</v>
      </c>
      <c r="F63" s="3" t="s">
        <v>100</v>
      </c>
      <c r="G63" s="3" t="s">
        <v>101</v>
      </c>
    </row>
    <row r="64" spans="1:7" ht="16.5" thickTop="1" x14ac:dyDescent="0.25">
      <c r="A64" s="4" t="s">
        <v>76</v>
      </c>
    </row>
    <row r="65" spans="1:7" x14ac:dyDescent="0.25">
      <c r="A65" s="4" t="s">
        <v>7</v>
      </c>
    </row>
    <row r="66" spans="1:7" x14ac:dyDescent="0.25">
      <c r="A66" s="11" t="s">
        <v>21</v>
      </c>
      <c r="C66" s="7">
        <v>211307.25</v>
      </c>
      <c r="D66" s="7">
        <v>228228</v>
      </c>
      <c r="E66" s="7">
        <f>D66</f>
        <v>228228</v>
      </c>
      <c r="F66" s="7">
        <v>4000</v>
      </c>
      <c r="G66" s="13">
        <f t="shared" ref="G66:G77" si="11">E66+F66</f>
        <v>232228</v>
      </c>
    </row>
    <row r="67" spans="1:7" x14ac:dyDescent="0.25">
      <c r="A67" s="11" t="s">
        <v>22</v>
      </c>
      <c r="C67" s="7">
        <v>0</v>
      </c>
      <c r="D67" s="7">
        <v>0</v>
      </c>
      <c r="E67" s="7">
        <f>D67</f>
        <v>0</v>
      </c>
      <c r="F67" s="7">
        <v>48100</v>
      </c>
      <c r="G67" s="13">
        <f t="shared" si="11"/>
        <v>48100</v>
      </c>
    </row>
    <row r="68" spans="1:7" x14ac:dyDescent="0.25">
      <c r="A68" s="11" t="s">
        <v>23</v>
      </c>
      <c r="C68" s="7">
        <v>0</v>
      </c>
      <c r="D68" s="7">
        <v>1000</v>
      </c>
      <c r="E68" s="7">
        <f t="shared" ref="E68:E76" si="12">D68</f>
        <v>1000</v>
      </c>
      <c r="F68" s="7"/>
      <c r="G68" s="13">
        <f t="shared" si="11"/>
        <v>1000</v>
      </c>
    </row>
    <row r="69" spans="1:7" x14ac:dyDescent="0.25">
      <c r="A69" s="11" t="s">
        <v>24</v>
      </c>
      <c r="C69" s="7">
        <v>4300</v>
      </c>
      <c r="D69" s="7">
        <v>5600</v>
      </c>
      <c r="E69" s="7">
        <f t="shared" si="12"/>
        <v>5600</v>
      </c>
      <c r="F69" s="7">
        <v>300</v>
      </c>
      <c r="G69" s="13">
        <f t="shared" si="11"/>
        <v>5900</v>
      </c>
    </row>
    <row r="70" spans="1:7" x14ac:dyDescent="0.25">
      <c r="A70" s="11" t="s">
        <v>25</v>
      </c>
      <c r="C70" s="7">
        <v>13101.05</v>
      </c>
      <c r="D70" s="7">
        <v>13500</v>
      </c>
      <c r="E70" s="7">
        <f t="shared" si="12"/>
        <v>13500</v>
      </c>
      <c r="F70" s="7">
        <v>1500</v>
      </c>
      <c r="G70" s="13">
        <f t="shared" si="11"/>
        <v>15000</v>
      </c>
    </row>
    <row r="71" spans="1:7" x14ac:dyDescent="0.25">
      <c r="A71" s="11" t="s">
        <v>26</v>
      </c>
      <c r="C71" s="7">
        <v>3063.96</v>
      </c>
      <c r="D71" s="7">
        <v>3500</v>
      </c>
      <c r="E71" s="7">
        <f t="shared" si="12"/>
        <v>3500</v>
      </c>
      <c r="F71" s="7">
        <v>300</v>
      </c>
      <c r="G71" s="13">
        <f t="shared" si="11"/>
        <v>3800</v>
      </c>
    </row>
    <row r="72" spans="1:7" x14ac:dyDescent="0.25">
      <c r="A72" s="11" t="s">
        <v>27</v>
      </c>
      <c r="C72" s="7">
        <v>49624.27</v>
      </c>
      <c r="D72" s="7">
        <v>66000</v>
      </c>
      <c r="E72" s="7">
        <f t="shared" si="12"/>
        <v>66000</v>
      </c>
      <c r="F72" s="7">
        <v>8000</v>
      </c>
      <c r="G72" s="13">
        <f t="shared" si="11"/>
        <v>74000</v>
      </c>
    </row>
    <row r="73" spans="1:7" x14ac:dyDescent="0.25">
      <c r="A73" s="11" t="s">
        <v>28</v>
      </c>
      <c r="C73" s="7">
        <v>53247.28</v>
      </c>
      <c r="D73" s="7">
        <v>65100</v>
      </c>
      <c r="E73" s="7">
        <f t="shared" si="12"/>
        <v>65100</v>
      </c>
      <c r="F73" s="7">
        <v>-1100</v>
      </c>
      <c r="G73" s="13">
        <f t="shared" si="11"/>
        <v>64000</v>
      </c>
    </row>
    <row r="74" spans="1:7" x14ac:dyDescent="0.25">
      <c r="A74" s="28" t="s">
        <v>121</v>
      </c>
      <c r="C74" s="7">
        <v>0</v>
      </c>
      <c r="D74" s="7">
        <v>0</v>
      </c>
      <c r="E74" s="7">
        <v>0</v>
      </c>
      <c r="F74" s="7">
        <v>1800</v>
      </c>
      <c r="G74" s="13">
        <f t="shared" si="11"/>
        <v>1800</v>
      </c>
    </row>
    <row r="75" spans="1:7" x14ac:dyDescent="0.25">
      <c r="A75" s="29" t="s">
        <v>122</v>
      </c>
      <c r="C75" s="7">
        <v>0</v>
      </c>
      <c r="D75" s="7">
        <v>0</v>
      </c>
      <c r="E75" s="7">
        <v>0</v>
      </c>
      <c r="F75" s="7">
        <v>750</v>
      </c>
      <c r="G75" s="13">
        <f t="shared" si="11"/>
        <v>750</v>
      </c>
    </row>
    <row r="76" spans="1:7" x14ac:dyDescent="0.25">
      <c r="A76" s="11" t="s">
        <v>29</v>
      </c>
      <c r="C76" s="7">
        <v>448</v>
      </c>
      <c r="D76" s="7">
        <v>900</v>
      </c>
      <c r="E76" s="7">
        <f t="shared" si="12"/>
        <v>900</v>
      </c>
      <c r="F76" s="7">
        <v>300</v>
      </c>
      <c r="G76" s="13">
        <f t="shared" si="11"/>
        <v>1200</v>
      </c>
    </row>
    <row r="77" spans="1:7" x14ac:dyDescent="0.25">
      <c r="A77" s="11" t="s">
        <v>30</v>
      </c>
      <c r="C77" s="15">
        <v>9707</v>
      </c>
      <c r="D77" s="15">
        <v>14000</v>
      </c>
      <c r="E77" s="15">
        <f>D77</f>
        <v>14000</v>
      </c>
      <c r="F77" s="15">
        <v>0</v>
      </c>
      <c r="G77" s="16">
        <f t="shared" si="11"/>
        <v>14000</v>
      </c>
    </row>
    <row r="78" spans="1:7" x14ac:dyDescent="0.25">
      <c r="A78" s="4" t="s">
        <v>17</v>
      </c>
      <c r="C78" s="7">
        <f>SUM(C66:C77)</f>
        <v>344798.80999999994</v>
      </c>
      <c r="D78" s="7">
        <f t="shared" ref="D78:F78" si="13">SUM(D66:D77)</f>
        <v>397828</v>
      </c>
      <c r="E78" s="7">
        <f t="shared" si="13"/>
        <v>397828</v>
      </c>
      <c r="F78" s="7">
        <f t="shared" si="13"/>
        <v>63950</v>
      </c>
      <c r="G78" s="7">
        <f>SUM(G66:G77)</f>
        <v>461778</v>
      </c>
    </row>
    <row r="79" spans="1:7" x14ac:dyDescent="0.25">
      <c r="E79" s="7"/>
      <c r="F79" s="7"/>
      <c r="G79" s="13"/>
    </row>
    <row r="80" spans="1:7" x14ac:dyDescent="0.25">
      <c r="A80" s="4" t="s">
        <v>8</v>
      </c>
      <c r="D80" s="4"/>
      <c r="G80" s="13"/>
    </row>
    <row r="81" spans="1:7" x14ac:dyDescent="0.25">
      <c r="A81" s="11" t="s">
        <v>31</v>
      </c>
      <c r="C81" s="7">
        <v>4611.1899999999996</v>
      </c>
      <c r="D81" s="7">
        <v>5000</v>
      </c>
      <c r="E81" s="7">
        <f>D81</f>
        <v>5000</v>
      </c>
      <c r="F81" s="7"/>
      <c r="G81" s="13">
        <f t="shared" ref="G81:G107" si="14">E81+F81</f>
        <v>5000</v>
      </c>
    </row>
    <row r="82" spans="1:7" x14ac:dyDescent="0.25">
      <c r="A82" s="11" t="s">
        <v>32</v>
      </c>
      <c r="C82" s="7">
        <v>1369.21</v>
      </c>
      <c r="D82" s="7">
        <v>3000</v>
      </c>
      <c r="E82" s="7">
        <f t="shared" ref="E82:E106" si="15">D82</f>
        <v>3000</v>
      </c>
      <c r="F82" s="7">
        <v>1500</v>
      </c>
      <c r="G82" s="13">
        <f t="shared" si="14"/>
        <v>4500</v>
      </c>
    </row>
    <row r="83" spans="1:7" x14ac:dyDescent="0.25">
      <c r="A83" s="11" t="s">
        <v>33</v>
      </c>
      <c r="C83" s="7">
        <v>5518.75</v>
      </c>
      <c r="D83" s="7">
        <v>6900</v>
      </c>
      <c r="E83" s="7">
        <f t="shared" si="15"/>
        <v>6900</v>
      </c>
      <c r="F83" s="7">
        <v>1000</v>
      </c>
      <c r="G83" s="13">
        <f t="shared" si="14"/>
        <v>7900</v>
      </c>
    </row>
    <row r="84" spans="1:7" x14ac:dyDescent="0.25">
      <c r="A84" s="11" t="s">
        <v>34</v>
      </c>
      <c r="C84" s="7">
        <v>606.72</v>
      </c>
      <c r="D84" s="7">
        <v>1200</v>
      </c>
      <c r="E84" s="7">
        <f t="shared" si="15"/>
        <v>1200</v>
      </c>
      <c r="F84" s="7"/>
      <c r="G84" s="13">
        <f t="shared" si="14"/>
        <v>1200</v>
      </c>
    </row>
    <row r="85" spans="1:7" x14ac:dyDescent="0.25">
      <c r="A85" s="11" t="s">
        <v>35</v>
      </c>
      <c r="C85" s="7">
        <v>11458</v>
      </c>
      <c r="D85" s="7">
        <v>17000</v>
      </c>
      <c r="E85" s="7">
        <f t="shared" si="15"/>
        <v>17000</v>
      </c>
      <c r="F85" s="7">
        <v>1000</v>
      </c>
      <c r="G85" s="13">
        <f t="shared" si="14"/>
        <v>18000</v>
      </c>
    </row>
    <row r="86" spans="1:7" x14ac:dyDescent="0.25">
      <c r="A86" s="11" t="s">
        <v>36</v>
      </c>
      <c r="C86" s="7">
        <v>7353.8</v>
      </c>
      <c r="D86" s="7">
        <v>12000</v>
      </c>
      <c r="E86" s="7">
        <f t="shared" si="15"/>
        <v>12000</v>
      </c>
      <c r="F86" s="7">
        <v>0</v>
      </c>
      <c r="G86" s="13">
        <f t="shared" si="14"/>
        <v>12000</v>
      </c>
    </row>
    <row r="87" spans="1:7" x14ac:dyDescent="0.25">
      <c r="A87" s="27" t="s">
        <v>118</v>
      </c>
      <c r="E87" s="7">
        <v>0</v>
      </c>
      <c r="F87" s="7">
        <v>1000</v>
      </c>
      <c r="G87" s="13">
        <f t="shared" si="14"/>
        <v>1000</v>
      </c>
    </row>
    <row r="88" spans="1:7" x14ac:dyDescent="0.25">
      <c r="A88" s="11" t="s">
        <v>37</v>
      </c>
      <c r="C88" s="7">
        <v>3140.86</v>
      </c>
      <c r="D88" s="7">
        <v>7000</v>
      </c>
      <c r="E88" s="7">
        <f t="shared" si="15"/>
        <v>7000</v>
      </c>
      <c r="F88" s="7">
        <v>3000</v>
      </c>
      <c r="G88" s="13">
        <f t="shared" si="14"/>
        <v>10000</v>
      </c>
    </row>
    <row r="89" spans="1:7" x14ac:dyDescent="0.25">
      <c r="A89" s="11" t="s">
        <v>38</v>
      </c>
      <c r="C89" s="7">
        <v>381</v>
      </c>
      <c r="D89" s="7">
        <v>750</v>
      </c>
      <c r="E89" s="7">
        <f t="shared" si="15"/>
        <v>750</v>
      </c>
      <c r="F89" s="7">
        <v>250</v>
      </c>
      <c r="G89" s="13">
        <f t="shared" si="14"/>
        <v>1000</v>
      </c>
    </row>
    <row r="90" spans="1:7" x14ac:dyDescent="0.25">
      <c r="A90" s="11" t="s">
        <v>39</v>
      </c>
      <c r="C90" s="7">
        <v>599</v>
      </c>
      <c r="D90" s="7">
        <v>800</v>
      </c>
      <c r="E90" s="7">
        <f t="shared" si="15"/>
        <v>800</v>
      </c>
      <c r="F90" s="7">
        <v>200</v>
      </c>
      <c r="G90" s="13">
        <f t="shared" si="14"/>
        <v>1000</v>
      </c>
    </row>
    <row r="91" spans="1:7" x14ac:dyDescent="0.25">
      <c r="A91" s="11" t="s">
        <v>40</v>
      </c>
      <c r="C91" s="7">
        <v>0</v>
      </c>
      <c r="D91" s="7">
        <v>500</v>
      </c>
      <c r="E91" s="7">
        <f t="shared" si="15"/>
        <v>500</v>
      </c>
      <c r="F91" s="7"/>
      <c r="G91" s="13">
        <f t="shared" si="14"/>
        <v>500</v>
      </c>
    </row>
    <row r="92" spans="1:7" x14ac:dyDescent="0.25">
      <c r="A92" s="11" t="s">
        <v>41</v>
      </c>
      <c r="C92" s="7">
        <v>3004.76</v>
      </c>
      <c r="D92" s="7">
        <v>5000</v>
      </c>
      <c r="E92" s="7">
        <f t="shared" si="15"/>
        <v>5000</v>
      </c>
      <c r="F92" s="7">
        <v>500</v>
      </c>
      <c r="G92" s="13">
        <f t="shared" si="14"/>
        <v>5500</v>
      </c>
    </row>
    <row r="93" spans="1:7" x14ac:dyDescent="0.25">
      <c r="A93" s="11" t="s">
        <v>43</v>
      </c>
      <c r="C93" s="7">
        <v>17649</v>
      </c>
      <c r="D93" s="7">
        <v>12700</v>
      </c>
      <c r="E93" s="7">
        <f t="shared" si="15"/>
        <v>12700</v>
      </c>
      <c r="F93" s="7">
        <v>20000</v>
      </c>
      <c r="G93" s="13">
        <f t="shared" si="14"/>
        <v>32700</v>
      </c>
    </row>
    <row r="94" spans="1:7" x14ac:dyDescent="0.25">
      <c r="A94" s="11" t="s">
        <v>44</v>
      </c>
      <c r="C94" s="7">
        <v>0</v>
      </c>
      <c r="D94" s="7">
        <v>3000</v>
      </c>
      <c r="E94" s="7">
        <f t="shared" si="15"/>
        <v>3000</v>
      </c>
      <c r="F94" s="7">
        <v>2000</v>
      </c>
      <c r="G94" s="13">
        <f t="shared" si="14"/>
        <v>5000</v>
      </c>
    </row>
    <row r="95" spans="1:7" x14ac:dyDescent="0.25">
      <c r="A95" s="27" t="s">
        <v>124</v>
      </c>
      <c r="B95" s="30"/>
      <c r="C95" s="7">
        <v>0</v>
      </c>
      <c r="D95" s="7">
        <v>0</v>
      </c>
      <c r="E95" s="7">
        <f t="shared" si="15"/>
        <v>0</v>
      </c>
      <c r="F95" s="7">
        <v>30000</v>
      </c>
      <c r="G95" s="13">
        <f t="shared" si="14"/>
        <v>30000</v>
      </c>
    </row>
    <row r="96" spans="1:7" x14ac:dyDescent="0.25">
      <c r="A96" s="27" t="s">
        <v>117</v>
      </c>
      <c r="C96" s="7">
        <v>0</v>
      </c>
      <c r="D96" s="7">
        <v>0</v>
      </c>
      <c r="E96" s="7">
        <f t="shared" si="15"/>
        <v>0</v>
      </c>
      <c r="F96" s="7">
        <v>1000</v>
      </c>
      <c r="G96" s="13">
        <f t="shared" si="14"/>
        <v>1000</v>
      </c>
    </row>
    <row r="97" spans="1:8" x14ac:dyDescent="0.25">
      <c r="A97" s="11" t="s">
        <v>45</v>
      </c>
      <c r="C97" s="7">
        <v>776.68</v>
      </c>
      <c r="D97" s="7">
        <v>2000</v>
      </c>
      <c r="E97" s="7">
        <f t="shared" si="15"/>
        <v>2000</v>
      </c>
      <c r="F97" s="7"/>
      <c r="G97" s="13">
        <f t="shared" si="14"/>
        <v>2000</v>
      </c>
    </row>
    <row r="98" spans="1:8" x14ac:dyDescent="0.25">
      <c r="A98" s="11" t="s">
        <v>46</v>
      </c>
      <c r="C98" s="7">
        <v>1581.45</v>
      </c>
      <c r="D98" s="7">
        <v>2000</v>
      </c>
      <c r="E98" s="7">
        <f t="shared" si="15"/>
        <v>2000</v>
      </c>
      <c r="F98" s="7"/>
      <c r="G98" s="13">
        <f t="shared" si="14"/>
        <v>2000</v>
      </c>
    </row>
    <row r="99" spans="1:8" x14ac:dyDescent="0.25">
      <c r="A99" s="11" t="s">
        <v>47</v>
      </c>
      <c r="C99" s="7">
        <v>24661.56</v>
      </c>
      <c r="D99" s="7">
        <v>97070</v>
      </c>
      <c r="E99" s="7">
        <f t="shared" si="15"/>
        <v>97070</v>
      </c>
      <c r="F99" s="7">
        <v>-50070</v>
      </c>
      <c r="G99" s="13">
        <f t="shared" si="14"/>
        <v>47000</v>
      </c>
    </row>
    <row r="100" spans="1:8" x14ac:dyDescent="0.25">
      <c r="A100" s="11" t="s">
        <v>111</v>
      </c>
      <c r="C100" s="7">
        <v>2683.94</v>
      </c>
      <c r="D100" s="7">
        <v>5000</v>
      </c>
      <c r="E100" s="7">
        <f t="shared" si="15"/>
        <v>5000</v>
      </c>
      <c r="F100" s="7">
        <v>1000</v>
      </c>
      <c r="G100" s="13">
        <f t="shared" si="14"/>
        <v>6000</v>
      </c>
    </row>
    <row r="101" spans="1:8" x14ac:dyDescent="0.25">
      <c r="A101" s="27" t="s">
        <v>119</v>
      </c>
      <c r="E101" s="7"/>
      <c r="F101" s="7">
        <v>1000</v>
      </c>
      <c r="G101" s="13">
        <f t="shared" si="14"/>
        <v>1000</v>
      </c>
    </row>
    <row r="102" spans="1:8" x14ac:dyDescent="0.25">
      <c r="A102" s="27" t="s">
        <v>120</v>
      </c>
      <c r="C102" s="7">
        <v>0</v>
      </c>
      <c r="D102" s="7">
        <v>0</v>
      </c>
      <c r="E102" s="7">
        <v>0</v>
      </c>
      <c r="F102" s="7">
        <v>1000</v>
      </c>
      <c r="G102" s="13">
        <f t="shared" si="14"/>
        <v>1000</v>
      </c>
    </row>
    <row r="103" spans="1:8" x14ac:dyDescent="0.25">
      <c r="A103" s="11" t="s">
        <v>48</v>
      </c>
      <c r="C103" s="7">
        <v>105</v>
      </c>
      <c r="D103" s="7">
        <v>1500</v>
      </c>
      <c r="E103" s="7">
        <f t="shared" si="15"/>
        <v>1500</v>
      </c>
      <c r="F103" s="7">
        <v>1500</v>
      </c>
      <c r="G103" s="13">
        <f t="shared" si="14"/>
        <v>3000</v>
      </c>
    </row>
    <row r="104" spans="1:8" x14ac:dyDescent="0.25">
      <c r="A104" s="11" t="s">
        <v>49</v>
      </c>
      <c r="C104" s="7">
        <v>10873.72</v>
      </c>
      <c r="D104" s="7">
        <v>12500</v>
      </c>
      <c r="E104" s="7">
        <f t="shared" si="15"/>
        <v>12500</v>
      </c>
      <c r="F104" s="7"/>
      <c r="G104" s="13">
        <f t="shared" si="14"/>
        <v>12500</v>
      </c>
    </row>
    <row r="105" spans="1:8" x14ac:dyDescent="0.25">
      <c r="A105" s="11" t="s">
        <v>50</v>
      </c>
      <c r="C105" s="7">
        <v>618.32000000000005</v>
      </c>
      <c r="D105" s="7">
        <v>2000</v>
      </c>
      <c r="E105" s="7">
        <f t="shared" si="15"/>
        <v>2000</v>
      </c>
      <c r="F105" s="7"/>
      <c r="G105" s="13">
        <f t="shared" si="14"/>
        <v>2000</v>
      </c>
    </row>
    <row r="106" spans="1:8" x14ac:dyDescent="0.25">
      <c r="A106" s="11" t="s">
        <v>51</v>
      </c>
      <c r="C106" s="7">
        <v>440.82</v>
      </c>
      <c r="D106" s="7">
        <v>500</v>
      </c>
      <c r="E106" s="7">
        <f t="shared" si="15"/>
        <v>500</v>
      </c>
      <c r="F106" s="7">
        <v>500</v>
      </c>
      <c r="G106" s="13">
        <f t="shared" si="14"/>
        <v>1000</v>
      </c>
    </row>
    <row r="107" spans="1:8" x14ac:dyDescent="0.25">
      <c r="A107" s="11" t="s">
        <v>52</v>
      </c>
      <c r="C107" s="15">
        <v>14524.09</v>
      </c>
      <c r="D107" s="15">
        <v>17000</v>
      </c>
      <c r="E107" s="15">
        <f>D107</f>
        <v>17000</v>
      </c>
      <c r="F107" s="15">
        <v>2000</v>
      </c>
      <c r="G107" s="16">
        <f t="shared" si="14"/>
        <v>19000</v>
      </c>
    </row>
    <row r="108" spans="1:8" x14ac:dyDescent="0.25">
      <c r="A108" s="4" t="s">
        <v>75</v>
      </c>
      <c r="C108" s="7">
        <f>SUM(C81:C107)</f>
        <v>111957.87000000001</v>
      </c>
      <c r="D108" s="7">
        <f t="shared" ref="D108:F108" si="16">SUM(D81:D107)</f>
        <v>214420</v>
      </c>
      <c r="E108" s="7">
        <f t="shared" si="16"/>
        <v>214420</v>
      </c>
      <c r="F108" s="7">
        <f t="shared" si="16"/>
        <v>18380</v>
      </c>
      <c r="G108" s="7">
        <f>SUM(G81:G107)</f>
        <v>232800</v>
      </c>
    </row>
    <row r="109" spans="1:8" x14ac:dyDescent="0.25">
      <c r="E109" s="7"/>
      <c r="F109" s="7"/>
      <c r="G109" s="7"/>
      <c r="H109" s="10"/>
    </row>
    <row r="110" spans="1:8" x14ac:dyDescent="0.25">
      <c r="E110" s="7"/>
      <c r="F110" s="7"/>
      <c r="G110" s="13"/>
    </row>
    <row r="111" spans="1:8" x14ac:dyDescent="0.25">
      <c r="A111" s="24" t="s">
        <v>90</v>
      </c>
      <c r="B111" s="24"/>
      <c r="C111" s="24"/>
      <c r="D111" s="24"/>
      <c r="E111" s="24"/>
      <c r="F111" s="24"/>
      <c r="G111" s="24"/>
    </row>
    <row r="112" spans="1:8" x14ac:dyDescent="0.25">
      <c r="A112" s="24" t="s">
        <v>91</v>
      </c>
      <c r="B112" s="24"/>
      <c r="C112" s="24"/>
      <c r="D112" s="24"/>
      <c r="E112" s="24"/>
      <c r="F112" s="24"/>
      <c r="G112" s="24"/>
    </row>
    <row r="113" spans="1:8" x14ac:dyDescent="0.25">
      <c r="A113" s="24" t="s">
        <v>92</v>
      </c>
      <c r="B113" s="24"/>
      <c r="C113" s="24"/>
      <c r="D113" s="24"/>
      <c r="E113" s="24"/>
      <c r="F113" s="24"/>
      <c r="G113" s="24"/>
    </row>
    <row r="114" spans="1:8" x14ac:dyDescent="0.25">
      <c r="A114" s="24" t="str">
        <f>A56</f>
        <v>FOR FISCAL YEAR 2025-26</v>
      </c>
      <c r="B114" s="24"/>
      <c r="C114" s="24"/>
      <c r="D114" s="24"/>
      <c r="E114" s="24"/>
      <c r="F114" s="24"/>
      <c r="G114" s="24"/>
    </row>
    <row r="115" spans="1:8" x14ac:dyDescent="0.25">
      <c r="A115" s="5"/>
      <c r="B115" s="5"/>
      <c r="C115" s="6"/>
      <c r="D115" s="6"/>
      <c r="E115" s="6"/>
      <c r="F115" s="6"/>
      <c r="G115" s="6"/>
    </row>
    <row r="116" spans="1:8" x14ac:dyDescent="0.25">
      <c r="A116" s="4" t="s">
        <v>85</v>
      </c>
      <c r="B116" s="22" t="s">
        <v>82</v>
      </c>
    </row>
    <row r="117" spans="1:8" x14ac:dyDescent="0.25">
      <c r="A117" s="4" t="s">
        <v>89</v>
      </c>
      <c r="B117" s="8" t="s">
        <v>88</v>
      </c>
    </row>
    <row r="118" spans="1:8" x14ac:dyDescent="0.25">
      <c r="A118" s="4" t="s">
        <v>87</v>
      </c>
      <c r="B118" s="8" t="s">
        <v>86</v>
      </c>
    </row>
    <row r="119" spans="1:8" x14ac:dyDescent="0.25">
      <c r="A119" s="5"/>
      <c r="B119" s="5"/>
      <c r="C119" s="1"/>
      <c r="D119" s="1" t="s">
        <v>107</v>
      </c>
      <c r="E119" s="1" t="s">
        <v>113</v>
      </c>
      <c r="F119" s="2"/>
      <c r="G119" s="1" t="s">
        <v>114</v>
      </c>
    </row>
    <row r="120" spans="1:8" x14ac:dyDescent="0.25">
      <c r="A120" s="5"/>
      <c r="B120" s="5"/>
      <c r="C120" s="1" t="s">
        <v>106</v>
      </c>
      <c r="D120" s="1" t="s">
        <v>93</v>
      </c>
      <c r="E120" s="1" t="s">
        <v>94</v>
      </c>
      <c r="F120" s="1" t="s">
        <v>95</v>
      </c>
      <c r="G120" s="1" t="s">
        <v>95</v>
      </c>
    </row>
    <row r="121" spans="1:8" ht="16.5" thickBot="1" x14ac:dyDescent="0.3">
      <c r="A121" s="9" t="s">
        <v>96</v>
      </c>
      <c r="B121" s="9"/>
      <c r="C121" s="3" t="s">
        <v>97</v>
      </c>
      <c r="D121" s="3" t="s">
        <v>98</v>
      </c>
      <c r="E121" s="3" t="s">
        <v>99</v>
      </c>
      <c r="F121" s="3" t="s">
        <v>100</v>
      </c>
      <c r="G121" s="3" t="s">
        <v>101</v>
      </c>
    </row>
    <row r="122" spans="1:8" ht="16.5" thickTop="1" x14ac:dyDescent="0.25">
      <c r="A122" s="5" t="s">
        <v>76</v>
      </c>
      <c r="B122" s="5"/>
      <c r="C122" s="1"/>
      <c r="D122" s="1"/>
      <c r="E122" s="1"/>
      <c r="F122" s="1"/>
      <c r="G122" s="1"/>
    </row>
    <row r="123" spans="1:8" x14ac:dyDescent="0.25">
      <c r="A123" s="4" t="s">
        <v>5</v>
      </c>
    </row>
    <row r="124" spans="1:8" x14ac:dyDescent="0.25">
      <c r="A124" s="11" t="s">
        <v>42</v>
      </c>
      <c r="C124" s="7">
        <v>50</v>
      </c>
      <c r="D124" s="7">
        <v>100</v>
      </c>
      <c r="E124" s="7">
        <f>D124</f>
        <v>100</v>
      </c>
      <c r="F124" s="7"/>
      <c r="G124" s="13">
        <f>E124+F124</f>
        <v>100</v>
      </c>
    </row>
    <row r="125" spans="1:8" x14ac:dyDescent="0.25">
      <c r="A125" s="11" t="s">
        <v>53</v>
      </c>
      <c r="C125" s="7">
        <v>12662.41</v>
      </c>
      <c r="D125" s="7">
        <v>14200</v>
      </c>
      <c r="E125" s="7">
        <f>D125</f>
        <v>14200</v>
      </c>
      <c r="F125" s="7">
        <v>200</v>
      </c>
      <c r="G125" s="13">
        <f>E125+F125</f>
        <v>14400</v>
      </c>
    </row>
    <row r="126" spans="1:8" x14ac:dyDescent="0.25">
      <c r="A126" s="11" t="s">
        <v>54</v>
      </c>
      <c r="C126" s="15">
        <v>1249</v>
      </c>
      <c r="D126" s="15">
        <v>2249</v>
      </c>
      <c r="E126" s="15">
        <v>3645</v>
      </c>
      <c r="F126" s="15"/>
      <c r="G126" s="16">
        <f>E126+F126</f>
        <v>3645</v>
      </c>
      <c r="H126" s="19" t="s">
        <v>110</v>
      </c>
    </row>
    <row r="127" spans="1:8" x14ac:dyDescent="0.25">
      <c r="A127" s="4" t="s">
        <v>15</v>
      </c>
      <c r="C127" s="7">
        <f>SUM(C124:C126)</f>
        <v>13961.41</v>
      </c>
      <c r="D127" s="7">
        <f t="shared" ref="D127:F127" si="17">SUM(D124:D126)</f>
        <v>16549</v>
      </c>
      <c r="E127" s="7">
        <f t="shared" si="17"/>
        <v>17945</v>
      </c>
      <c r="F127" s="7">
        <f t="shared" si="17"/>
        <v>200</v>
      </c>
      <c r="G127" s="7">
        <f>SUM(G124:G126)</f>
        <v>18145</v>
      </c>
    </row>
    <row r="128" spans="1:8" x14ac:dyDescent="0.25">
      <c r="E128" s="7"/>
      <c r="F128" s="7"/>
      <c r="G128" s="13"/>
    </row>
    <row r="129" spans="1:8" x14ac:dyDescent="0.25">
      <c r="A129" s="4" t="s">
        <v>2</v>
      </c>
      <c r="D129" s="4"/>
      <c r="G129" s="13"/>
    </row>
    <row r="130" spans="1:8" x14ac:dyDescent="0.25">
      <c r="A130" s="27" t="s">
        <v>123</v>
      </c>
      <c r="C130" s="7">
        <v>0</v>
      </c>
      <c r="D130" s="4">
        <v>0</v>
      </c>
      <c r="E130" s="4">
        <v>0</v>
      </c>
      <c r="F130" s="14">
        <v>23500</v>
      </c>
      <c r="G130" s="13">
        <f>E130+F130</f>
        <v>23500</v>
      </c>
    </row>
    <row r="131" spans="1:8" x14ac:dyDescent="0.25">
      <c r="A131" s="11" t="s">
        <v>55</v>
      </c>
      <c r="C131" s="14">
        <v>0</v>
      </c>
      <c r="D131" s="14">
        <v>35000</v>
      </c>
      <c r="E131" s="14">
        <v>0</v>
      </c>
      <c r="F131" s="14">
        <v>45000</v>
      </c>
      <c r="G131" s="13">
        <f>E131+F131</f>
        <v>45000</v>
      </c>
    </row>
    <row r="132" spans="1:8" x14ac:dyDescent="0.25">
      <c r="A132" s="27" t="s">
        <v>125</v>
      </c>
      <c r="C132" s="14"/>
      <c r="D132" s="14"/>
      <c r="E132" s="14"/>
      <c r="F132" s="14">
        <v>5000</v>
      </c>
      <c r="G132" s="13">
        <f>E132+F132</f>
        <v>5000</v>
      </c>
    </row>
    <row r="133" spans="1:8" x14ac:dyDescent="0.25">
      <c r="A133" s="27" t="s">
        <v>116</v>
      </c>
      <c r="C133" s="14">
        <v>0</v>
      </c>
      <c r="D133" s="14">
        <v>0</v>
      </c>
      <c r="E133" s="14">
        <v>0</v>
      </c>
      <c r="F133" s="14">
        <v>29900</v>
      </c>
      <c r="G133" s="13">
        <f>E133+F133</f>
        <v>29900</v>
      </c>
    </row>
    <row r="134" spans="1:8" x14ac:dyDescent="0.25">
      <c r="A134" s="27" t="s">
        <v>126</v>
      </c>
      <c r="C134" s="14"/>
      <c r="D134" s="14"/>
      <c r="E134" s="14"/>
      <c r="F134" s="14">
        <v>100000</v>
      </c>
      <c r="G134" s="13">
        <f>E134+F134</f>
        <v>100000</v>
      </c>
    </row>
    <row r="135" spans="1:8" x14ac:dyDescent="0.25">
      <c r="A135" s="11" t="s">
        <v>104</v>
      </c>
      <c r="C135" s="15">
        <v>0</v>
      </c>
      <c r="D135" s="15">
        <v>100000</v>
      </c>
      <c r="E135" s="15">
        <v>0</v>
      </c>
      <c r="F135" s="15">
        <v>50000</v>
      </c>
      <c r="G135" s="16">
        <f>E135+F135</f>
        <v>50000</v>
      </c>
    </row>
    <row r="136" spans="1:8" x14ac:dyDescent="0.25">
      <c r="A136" s="4" t="s">
        <v>12</v>
      </c>
      <c r="C136" s="7">
        <f>SUM(C131:C135)</f>
        <v>0</v>
      </c>
      <c r="D136" s="7">
        <f t="shared" ref="D136:F136" si="18">SUM(D131:D135)</f>
        <v>135000</v>
      </c>
      <c r="E136" s="7">
        <f t="shared" si="18"/>
        <v>0</v>
      </c>
      <c r="F136" s="7">
        <f t="shared" si="18"/>
        <v>229900</v>
      </c>
      <c r="G136" s="7">
        <f>SUM(G131:G135)</f>
        <v>229900</v>
      </c>
    </row>
    <row r="137" spans="1:8" x14ac:dyDescent="0.25">
      <c r="E137" s="7"/>
      <c r="F137" s="7"/>
      <c r="G137" s="13"/>
    </row>
    <row r="138" spans="1:8" x14ac:dyDescent="0.25">
      <c r="A138" s="4" t="s">
        <v>1</v>
      </c>
      <c r="D138" s="4"/>
      <c r="G138" s="13"/>
    </row>
    <row r="139" spans="1:8" x14ac:dyDescent="0.25">
      <c r="A139" s="11" t="s">
        <v>56</v>
      </c>
      <c r="C139" s="15">
        <v>0</v>
      </c>
      <c r="D139" s="15">
        <v>2000</v>
      </c>
      <c r="E139" s="15">
        <v>0</v>
      </c>
      <c r="F139" s="15">
        <v>40000</v>
      </c>
      <c r="G139" s="16">
        <f>E139+F139</f>
        <v>40000</v>
      </c>
    </row>
    <row r="140" spans="1:8" x14ac:dyDescent="0.25">
      <c r="A140" s="4" t="s">
        <v>11</v>
      </c>
      <c r="C140" s="7">
        <f>SUM(C139)</f>
        <v>0</v>
      </c>
      <c r="D140" s="7">
        <f t="shared" ref="D140:F140" si="19">SUM(D139)</f>
        <v>2000</v>
      </c>
      <c r="E140" s="7">
        <f t="shared" si="19"/>
        <v>0</v>
      </c>
      <c r="F140" s="7">
        <f t="shared" si="19"/>
        <v>40000</v>
      </c>
      <c r="G140" s="7">
        <f>SUM(G139)</f>
        <v>40000</v>
      </c>
    </row>
    <row r="141" spans="1:8" x14ac:dyDescent="0.25">
      <c r="E141" s="7"/>
      <c r="F141" s="7"/>
      <c r="G141" s="13"/>
    </row>
    <row r="142" spans="1:8" x14ac:dyDescent="0.25">
      <c r="A142" s="4" t="s">
        <v>78</v>
      </c>
      <c r="C142" s="7">
        <f>C78+C108+C127+C136+C140</f>
        <v>470718.08999999991</v>
      </c>
      <c r="D142" s="7">
        <f t="shared" ref="D142:F142" si="20">D78+D108+D127+D136+D140</f>
        <v>765797</v>
      </c>
      <c r="E142" s="7">
        <f t="shared" si="20"/>
        <v>630193</v>
      </c>
      <c r="F142" s="7">
        <f t="shared" si="20"/>
        <v>352430</v>
      </c>
      <c r="G142" s="7">
        <f>G78+G108+G127+G136+G140</f>
        <v>982623</v>
      </c>
      <c r="H142" s="7"/>
    </row>
    <row r="143" spans="1:8" x14ac:dyDescent="0.25">
      <c r="E143" s="7"/>
      <c r="F143" s="7"/>
      <c r="G143" s="13"/>
    </row>
    <row r="144" spans="1:8" ht="16.5" thickBot="1" x14ac:dyDescent="0.3">
      <c r="A144" s="4" t="s">
        <v>77</v>
      </c>
      <c r="C144" s="17">
        <f>C52-C142</f>
        <v>115660.87000000005</v>
      </c>
      <c r="D144" s="17">
        <f>D52-D142</f>
        <v>-225645</v>
      </c>
      <c r="E144" s="17">
        <f>E52-E142</f>
        <v>-90036.919999999925</v>
      </c>
      <c r="F144" s="17">
        <f>F52-F142</f>
        <v>-302176</v>
      </c>
      <c r="G144" s="17">
        <f>G52-G142</f>
        <v>-392212.91999999993</v>
      </c>
    </row>
    <row r="145" spans="1:7" ht="16.5" thickTop="1" x14ac:dyDescent="0.25">
      <c r="A145" s="25" t="s">
        <v>109</v>
      </c>
      <c r="B145" s="25"/>
      <c r="C145" s="25"/>
      <c r="D145" s="25"/>
      <c r="E145" s="25"/>
      <c r="F145" s="25"/>
      <c r="G145" s="25"/>
    </row>
    <row r="146" spans="1:7" x14ac:dyDescent="0.25">
      <c r="A146" s="25"/>
      <c r="B146" s="25"/>
      <c r="C146" s="25"/>
      <c r="D146" s="25"/>
      <c r="E146" s="25"/>
      <c r="F146" s="25"/>
      <c r="G146" s="25"/>
    </row>
    <row r="147" spans="1:7" x14ac:dyDescent="0.25">
      <c r="E147" s="7"/>
      <c r="F147" s="7"/>
      <c r="G147" s="13"/>
    </row>
    <row r="148" spans="1:7" x14ac:dyDescent="0.25">
      <c r="A148" s="24" t="s">
        <v>90</v>
      </c>
      <c r="B148" s="24"/>
      <c r="C148" s="24"/>
      <c r="D148" s="24"/>
      <c r="E148" s="24"/>
      <c r="F148" s="24"/>
      <c r="G148" s="24"/>
    </row>
    <row r="149" spans="1:7" x14ac:dyDescent="0.25">
      <c r="A149" s="24" t="s">
        <v>91</v>
      </c>
      <c r="B149" s="24"/>
      <c r="C149" s="24"/>
      <c r="D149" s="24"/>
      <c r="E149" s="24"/>
      <c r="F149" s="24"/>
      <c r="G149" s="24"/>
    </row>
    <row r="150" spans="1:7" x14ac:dyDescent="0.25">
      <c r="A150" s="24" t="s">
        <v>92</v>
      </c>
      <c r="B150" s="24"/>
      <c r="C150" s="24"/>
      <c r="D150" s="24"/>
      <c r="E150" s="24"/>
      <c r="F150" s="24"/>
      <c r="G150" s="24"/>
    </row>
    <row r="151" spans="1:7" x14ac:dyDescent="0.25">
      <c r="A151" s="24" t="str">
        <f>A114</f>
        <v>FOR FISCAL YEAR 2025-26</v>
      </c>
      <c r="B151" s="24"/>
      <c r="C151" s="24"/>
      <c r="D151" s="24"/>
      <c r="E151" s="24"/>
      <c r="F151" s="24"/>
      <c r="G151" s="24"/>
    </row>
    <row r="152" spans="1:7" x14ac:dyDescent="0.25">
      <c r="A152" s="5"/>
      <c r="B152" s="5"/>
      <c r="C152" s="6"/>
      <c r="D152" s="6"/>
      <c r="E152" s="6"/>
      <c r="F152" s="6"/>
      <c r="G152" s="6"/>
    </row>
    <row r="153" spans="1:7" x14ac:dyDescent="0.25">
      <c r="A153" s="4" t="s">
        <v>85</v>
      </c>
      <c r="B153" s="22" t="s">
        <v>83</v>
      </c>
    </row>
    <row r="154" spans="1:7" x14ac:dyDescent="0.25">
      <c r="A154" s="4" t="s">
        <v>89</v>
      </c>
      <c r="B154" s="8" t="s">
        <v>88</v>
      </c>
    </row>
    <row r="155" spans="1:7" x14ac:dyDescent="0.25">
      <c r="A155" s="4" t="s">
        <v>87</v>
      </c>
      <c r="B155" s="8" t="s">
        <v>86</v>
      </c>
    </row>
    <row r="156" spans="1:7" x14ac:dyDescent="0.25">
      <c r="A156" s="5"/>
      <c r="B156" s="5"/>
      <c r="C156" s="1"/>
      <c r="D156" s="1" t="s">
        <v>107</v>
      </c>
      <c r="E156" s="1" t="s">
        <v>113</v>
      </c>
      <c r="F156" s="2"/>
      <c r="G156" s="1" t="s">
        <v>114</v>
      </c>
    </row>
    <row r="157" spans="1:7" x14ac:dyDescent="0.25">
      <c r="A157" s="5"/>
      <c r="B157" s="5"/>
      <c r="C157" s="1" t="s">
        <v>106</v>
      </c>
      <c r="D157" s="1" t="s">
        <v>93</v>
      </c>
      <c r="E157" s="1" t="s">
        <v>94</v>
      </c>
      <c r="F157" s="1" t="s">
        <v>95</v>
      </c>
      <c r="G157" s="1" t="s">
        <v>95</v>
      </c>
    </row>
    <row r="158" spans="1:7" ht="16.5" thickBot="1" x14ac:dyDescent="0.3">
      <c r="A158" s="9" t="s">
        <v>96</v>
      </c>
      <c r="B158" s="9"/>
      <c r="C158" s="3" t="s">
        <v>97</v>
      </c>
      <c r="D158" s="3" t="s">
        <v>98</v>
      </c>
      <c r="E158" s="3" t="s">
        <v>99</v>
      </c>
      <c r="F158" s="3" t="s">
        <v>100</v>
      </c>
      <c r="G158" s="3" t="s">
        <v>101</v>
      </c>
    </row>
    <row r="159" spans="1:7" ht="16.5" thickTop="1" x14ac:dyDescent="0.25">
      <c r="A159" s="4" t="s">
        <v>80</v>
      </c>
    </row>
    <row r="160" spans="1:7" x14ac:dyDescent="0.25">
      <c r="A160" s="4" t="s">
        <v>0</v>
      </c>
    </row>
    <row r="161" spans="1:8" x14ac:dyDescent="0.25">
      <c r="A161" s="11" t="s">
        <v>69</v>
      </c>
      <c r="C161" s="18">
        <v>42432.639999999999</v>
      </c>
      <c r="D161" s="18">
        <v>40000</v>
      </c>
      <c r="E161" s="18">
        <f>D161</f>
        <v>40000</v>
      </c>
      <c r="F161" s="18">
        <v>5000</v>
      </c>
      <c r="G161" s="18">
        <f>E161+F161</f>
        <v>45000</v>
      </c>
    </row>
    <row r="162" spans="1:8" x14ac:dyDescent="0.25">
      <c r="A162" s="4" t="s">
        <v>10</v>
      </c>
      <c r="C162" s="7">
        <f>SUM(C161)</f>
        <v>42432.639999999999</v>
      </c>
      <c r="D162" s="7">
        <f t="shared" ref="D162:F162" si="21">SUM(D161)</f>
        <v>40000</v>
      </c>
      <c r="E162" s="7">
        <f t="shared" si="21"/>
        <v>40000</v>
      </c>
      <c r="F162" s="7">
        <f t="shared" si="21"/>
        <v>5000</v>
      </c>
      <c r="G162" s="7">
        <f>SUM(G161)</f>
        <v>45000</v>
      </c>
    </row>
    <row r="163" spans="1:8" x14ac:dyDescent="0.25">
      <c r="E163" s="7"/>
      <c r="F163" s="7"/>
      <c r="G163" s="13"/>
    </row>
    <row r="164" spans="1:8" x14ac:dyDescent="0.25">
      <c r="A164" s="4" t="s">
        <v>79</v>
      </c>
      <c r="C164" s="7">
        <f>C162</f>
        <v>42432.639999999999</v>
      </c>
      <c r="D164" s="7">
        <f t="shared" ref="D164:F164" si="22">D162</f>
        <v>40000</v>
      </c>
      <c r="E164" s="7">
        <f t="shared" si="22"/>
        <v>40000</v>
      </c>
      <c r="F164" s="7">
        <f t="shared" si="22"/>
        <v>5000</v>
      </c>
      <c r="G164" s="7">
        <f>G162</f>
        <v>45000</v>
      </c>
      <c r="H164" s="7"/>
    </row>
    <row r="165" spans="1:8" x14ac:dyDescent="0.25">
      <c r="E165" s="7"/>
      <c r="F165" s="7"/>
      <c r="G165" s="13"/>
    </row>
    <row r="166" spans="1:8" ht="16.5" thickBot="1" x14ac:dyDescent="0.3">
      <c r="A166" s="4" t="s">
        <v>77</v>
      </c>
      <c r="C166" s="17">
        <f>C164</f>
        <v>42432.639999999999</v>
      </c>
      <c r="D166" s="17">
        <f t="shared" ref="D166:F166" si="23">D164</f>
        <v>40000</v>
      </c>
      <c r="E166" s="17">
        <f t="shared" si="23"/>
        <v>40000</v>
      </c>
      <c r="F166" s="17">
        <f t="shared" si="23"/>
        <v>5000</v>
      </c>
      <c r="G166" s="17">
        <f>G164</f>
        <v>45000</v>
      </c>
    </row>
    <row r="167" spans="1:8" ht="16.5" thickTop="1" x14ac:dyDescent="0.25">
      <c r="E167" s="7"/>
      <c r="F167" s="7"/>
      <c r="G167" s="13"/>
    </row>
    <row r="168" spans="1:8" x14ac:dyDescent="0.25">
      <c r="E168" s="7"/>
      <c r="F168" s="7"/>
      <c r="G168" s="13"/>
    </row>
    <row r="169" spans="1:8" x14ac:dyDescent="0.25">
      <c r="E169" s="7"/>
      <c r="F169" s="7"/>
      <c r="G169" s="13"/>
    </row>
    <row r="170" spans="1:8" x14ac:dyDescent="0.25">
      <c r="E170" s="7"/>
      <c r="F170" s="7"/>
      <c r="G170" s="13"/>
    </row>
    <row r="171" spans="1:8" x14ac:dyDescent="0.25">
      <c r="A171" s="24" t="s">
        <v>90</v>
      </c>
      <c r="B171" s="24"/>
      <c r="C171" s="24"/>
      <c r="D171" s="24"/>
      <c r="E171" s="24"/>
      <c r="F171" s="24"/>
      <c r="G171" s="24"/>
    </row>
    <row r="172" spans="1:8" x14ac:dyDescent="0.25">
      <c r="A172" s="24" t="s">
        <v>91</v>
      </c>
      <c r="B172" s="24"/>
      <c r="C172" s="24"/>
      <c r="D172" s="24"/>
      <c r="E172" s="24"/>
      <c r="F172" s="24"/>
      <c r="G172" s="24"/>
    </row>
    <row r="173" spans="1:8" x14ac:dyDescent="0.25">
      <c r="A173" s="24" t="s">
        <v>92</v>
      </c>
      <c r="B173" s="24"/>
      <c r="C173" s="24"/>
      <c r="D173" s="24"/>
      <c r="E173" s="24"/>
      <c r="F173" s="24"/>
      <c r="G173" s="24"/>
    </row>
    <row r="174" spans="1:8" x14ac:dyDescent="0.25">
      <c r="A174" s="24" t="str">
        <f>A151</f>
        <v>FOR FISCAL YEAR 2025-26</v>
      </c>
      <c r="B174" s="24"/>
      <c r="C174" s="24"/>
      <c r="D174" s="24"/>
      <c r="E174" s="24"/>
      <c r="F174" s="24"/>
      <c r="G174" s="24"/>
    </row>
    <row r="175" spans="1:8" x14ac:dyDescent="0.25">
      <c r="A175" s="5"/>
      <c r="B175" s="5"/>
      <c r="C175" s="6"/>
      <c r="D175" s="6"/>
      <c r="E175" s="6"/>
      <c r="F175" s="6"/>
      <c r="G175" s="6"/>
    </row>
    <row r="176" spans="1:8" x14ac:dyDescent="0.25">
      <c r="A176" s="4" t="s">
        <v>85</v>
      </c>
      <c r="B176" s="22" t="s">
        <v>84</v>
      </c>
    </row>
    <row r="177" spans="1:7" x14ac:dyDescent="0.25">
      <c r="A177" s="4" t="s">
        <v>89</v>
      </c>
      <c r="B177" s="8" t="s">
        <v>88</v>
      </c>
    </row>
    <row r="178" spans="1:7" x14ac:dyDescent="0.25">
      <c r="A178" s="4" t="s">
        <v>87</v>
      </c>
      <c r="B178" s="8" t="s">
        <v>86</v>
      </c>
    </row>
    <row r="179" spans="1:7" x14ac:dyDescent="0.25">
      <c r="A179" s="5"/>
      <c r="B179" s="5"/>
      <c r="C179" s="1"/>
      <c r="D179" s="1" t="s">
        <v>107</v>
      </c>
      <c r="E179" s="1" t="s">
        <v>113</v>
      </c>
      <c r="F179" s="2"/>
      <c r="G179" s="1" t="s">
        <v>114</v>
      </c>
    </row>
    <row r="180" spans="1:7" x14ac:dyDescent="0.25">
      <c r="A180" s="5"/>
      <c r="B180" s="5"/>
      <c r="C180" s="1" t="s">
        <v>106</v>
      </c>
      <c r="D180" s="1" t="s">
        <v>93</v>
      </c>
      <c r="E180" s="1" t="s">
        <v>94</v>
      </c>
      <c r="F180" s="1" t="s">
        <v>95</v>
      </c>
      <c r="G180" s="1" t="s">
        <v>95</v>
      </c>
    </row>
    <row r="181" spans="1:7" ht="16.5" thickBot="1" x14ac:dyDescent="0.3">
      <c r="A181" s="9" t="s">
        <v>96</v>
      </c>
      <c r="B181" s="9"/>
      <c r="C181" s="3" t="s">
        <v>97</v>
      </c>
      <c r="D181" s="3" t="s">
        <v>98</v>
      </c>
      <c r="E181" s="3" t="s">
        <v>99</v>
      </c>
      <c r="F181" s="3" t="s">
        <v>100</v>
      </c>
      <c r="G181" s="3" t="s">
        <v>101</v>
      </c>
    </row>
    <row r="182" spans="1:7" ht="16.5" thickTop="1" x14ac:dyDescent="0.25">
      <c r="A182" s="4" t="s">
        <v>80</v>
      </c>
    </row>
    <row r="183" spans="1:7" x14ac:dyDescent="0.25">
      <c r="A183" s="4" t="s">
        <v>20</v>
      </c>
    </row>
    <row r="184" spans="1:7" x14ac:dyDescent="0.25">
      <c r="A184" s="11" t="s">
        <v>64</v>
      </c>
      <c r="C184" s="18">
        <v>35567.839999999997</v>
      </c>
      <c r="D184" s="18">
        <v>10000</v>
      </c>
      <c r="E184" s="18">
        <f>D184</f>
        <v>10000</v>
      </c>
      <c r="F184" s="18">
        <v>5000</v>
      </c>
      <c r="G184" s="18">
        <f>E184+F184</f>
        <v>15000</v>
      </c>
    </row>
    <row r="185" spans="1:7" x14ac:dyDescent="0.25">
      <c r="A185" s="4" t="s">
        <v>19</v>
      </c>
      <c r="C185" s="7">
        <f>SUM(C184)</f>
        <v>35567.839999999997</v>
      </c>
      <c r="D185" s="7">
        <f t="shared" ref="D185:F185" si="24">SUM(D184)</f>
        <v>10000</v>
      </c>
      <c r="E185" s="7">
        <f t="shared" si="24"/>
        <v>10000</v>
      </c>
      <c r="F185" s="7">
        <f t="shared" si="24"/>
        <v>5000</v>
      </c>
      <c r="G185" s="7">
        <f>SUM(G184)</f>
        <v>15000</v>
      </c>
    </row>
    <row r="186" spans="1:7" x14ac:dyDescent="0.25">
      <c r="E186" s="7"/>
      <c r="F186" s="7"/>
      <c r="G186" s="13"/>
    </row>
    <row r="187" spans="1:7" x14ac:dyDescent="0.25">
      <c r="A187" s="4" t="s">
        <v>79</v>
      </c>
      <c r="C187" s="7">
        <f>C185</f>
        <v>35567.839999999997</v>
      </c>
      <c r="D187" s="7">
        <f t="shared" ref="D187:F187" si="25">D185</f>
        <v>10000</v>
      </c>
      <c r="E187" s="7">
        <f t="shared" si="25"/>
        <v>10000</v>
      </c>
      <c r="F187" s="7">
        <f t="shared" si="25"/>
        <v>5000</v>
      </c>
      <c r="G187" s="7">
        <f>G185</f>
        <v>15000</v>
      </c>
    </row>
    <row r="188" spans="1:7" x14ac:dyDescent="0.25">
      <c r="E188" s="7"/>
      <c r="F188" s="7"/>
      <c r="G188" s="13"/>
    </row>
    <row r="189" spans="1:7" ht="16.5" thickBot="1" x14ac:dyDescent="0.3">
      <c r="A189" s="4" t="s">
        <v>77</v>
      </c>
      <c r="C189" s="17">
        <f>C187</f>
        <v>35567.839999999997</v>
      </c>
      <c r="D189" s="17">
        <f t="shared" ref="D189:F189" si="26">D187</f>
        <v>10000</v>
      </c>
      <c r="E189" s="17">
        <f t="shared" si="26"/>
        <v>10000</v>
      </c>
      <c r="F189" s="17">
        <f t="shared" si="26"/>
        <v>5000</v>
      </c>
      <c r="G189" s="17">
        <f>G187</f>
        <v>15000</v>
      </c>
    </row>
    <row r="190" spans="1:7" ht="16.5" thickTop="1" x14ac:dyDescent="0.25">
      <c r="E190" s="7"/>
      <c r="F190" s="7"/>
      <c r="G190" s="13"/>
    </row>
    <row r="191" spans="1:7" x14ac:dyDescent="0.25">
      <c r="A191" s="25"/>
      <c r="B191" s="25"/>
      <c r="C191" s="25"/>
      <c r="D191" s="25"/>
      <c r="E191" s="25"/>
      <c r="F191" s="25"/>
      <c r="G191" s="25"/>
    </row>
    <row r="192" spans="1:7" x14ac:dyDescent="0.25">
      <c r="A192" s="25"/>
      <c r="B192" s="25"/>
      <c r="C192" s="25"/>
      <c r="D192" s="25"/>
      <c r="E192" s="25"/>
      <c r="F192" s="25"/>
      <c r="G192" s="25"/>
    </row>
    <row r="193" spans="5:7" x14ac:dyDescent="0.25">
      <c r="E193" s="7"/>
      <c r="F193" s="7"/>
      <c r="G193" s="13"/>
    </row>
  </sheetData>
  <mergeCells count="22">
    <mergeCell ref="A191:G192"/>
    <mergeCell ref="A145:G146"/>
    <mergeCell ref="A56:G56"/>
    <mergeCell ref="A1:G1"/>
    <mergeCell ref="A2:G2"/>
    <mergeCell ref="A3:G3"/>
    <mergeCell ref="A4:G4"/>
    <mergeCell ref="A53:G53"/>
    <mergeCell ref="A54:G54"/>
    <mergeCell ref="A55:G55"/>
    <mergeCell ref="A174:G174"/>
    <mergeCell ref="A111:G111"/>
    <mergeCell ref="A112:G112"/>
    <mergeCell ref="A113:G113"/>
    <mergeCell ref="A114:G114"/>
    <mergeCell ref="A148:G148"/>
    <mergeCell ref="A173:G173"/>
    <mergeCell ref="A149:G149"/>
    <mergeCell ref="A150:G150"/>
    <mergeCell ref="A151:G151"/>
    <mergeCell ref="A171:G171"/>
    <mergeCell ref="A172:G172"/>
  </mergeCells>
  <phoneticPr fontId="32" type="noConversion"/>
  <pageMargins left="0.2" right="0.2" top="0.5" bottom="0.5" header="0.3" footer="0.3"/>
  <pageSetup scale="86" fitToHeight="0" orientation="portrait" r:id="rId1"/>
  <rowBreaks count="4" manualBreakCount="4">
    <brk id="52" max="16383" man="1"/>
    <brk id="110" max="16383" man="1"/>
    <brk id="147" max="16383" man="1"/>
    <brk id="170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2309AB4808CA4D9137F1028BCBE5DF" ma:contentTypeVersion="8" ma:contentTypeDescription="Create a new document." ma:contentTypeScope="" ma:versionID="6518a36a6125f73bfe9cc841ea97ce65">
  <xsd:schema xmlns:xsd="http://www.w3.org/2001/XMLSchema" xmlns:xs="http://www.w3.org/2001/XMLSchema" xmlns:p="http://schemas.microsoft.com/office/2006/metadata/properties" xmlns:ns2="4334e332-dcb8-433b-87de-80813834e01f" targetNamespace="http://schemas.microsoft.com/office/2006/metadata/properties" ma:root="true" ma:fieldsID="0c1cdaf9c1bbe325d60bbe4a47ec705d" ns2:_="">
    <xsd:import namespace="4334e332-dcb8-433b-87de-80813834e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4e332-dcb8-433b-87de-80813834e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182AEE-D1C2-48F5-A639-ABE44592A1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C3F48-9966-4E93-B66F-C11C07F62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4e332-dcb8-433b-87de-80813834e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4447E-3587-4506-9A80-DF643A0C0C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 Paper</vt:lpstr>
      <vt:lpstr>'Budget Work Paper'!Print_Area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Ehorn</dc:creator>
  <cp:lastModifiedBy>Staci Buttermore</cp:lastModifiedBy>
  <cp:lastPrinted>2025-06-06T20:08:53Z</cp:lastPrinted>
  <dcterms:created xsi:type="dcterms:W3CDTF">2020-04-03T18:19:49Z</dcterms:created>
  <dcterms:modified xsi:type="dcterms:W3CDTF">2025-06-06T20:09:50Z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0x010100B52309AB4808CA4D9137F1028BCBE5DF</vt:lpwstr>
  </property>
  <property fmtid="{D5CDD505-2E9C-101B-9397-08002B2CF9AE}" pid="3" name="Order">
    <vt:r8>6169800</vt:r8>
  </property>
</Properties>
</file>